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xl/comments1.xml" ContentType="application/vnd.openxmlformats-officedocument.spreadsheetml.comment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15A98C1B-D3F7-449D-B94C-B5EE6F766DC1}" xr6:coauthVersionLast="36" xr6:coauthVersionMax="36" xr10:uidLastSave="{00000000-0000-0000-0000-000000000000}"/>
  <bookViews>
    <workbookView xWindow="0" yWindow="0" windowWidth="28800" windowHeight="11340" xr2:uid="{C6175A31-28B9-43CA-AD22-4DF7876D854E}"/>
  </bookViews>
  <sheets>
    <sheet name="แหล่งงบประมาณ (รายจ่าย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38" i="1" l="1"/>
  <c r="H138" i="1"/>
  <c r="R135" i="1"/>
  <c r="R134" i="1" s="1"/>
  <c r="Q135" i="1"/>
  <c r="Q134" i="1" s="1"/>
  <c r="Q138" i="1" s="1"/>
  <c r="O135" i="1"/>
  <c r="O134" i="1" s="1"/>
  <c r="N135" i="1"/>
  <c r="L135" i="1"/>
  <c r="L134" i="1" s="1"/>
  <c r="K135" i="1"/>
  <c r="K134" i="1" s="1"/>
  <c r="K138" i="1" s="1"/>
  <c r="I135" i="1"/>
  <c r="I134" i="1" s="1"/>
  <c r="H135" i="1"/>
  <c r="F135" i="1"/>
  <c r="F134" i="1" s="1"/>
  <c r="E135" i="1"/>
  <c r="E134" i="1" s="1"/>
  <c r="E138" i="1" s="1"/>
  <c r="C135" i="1"/>
  <c r="B135" i="1"/>
  <c r="B134" i="1" s="1"/>
  <c r="B138" i="1" s="1"/>
  <c r="N134" i="1"/>
  <c r="H134" i="1"/>
  <c r="C134" i="1"/>
  <c r="C138" i="1" s="1"/>
  <c r="C128" i="1"/>
  <c r="R122" i="1"/>
  <c r="Q122" i="1"/>
  <c r="O122" i="1"/>
  <c r="N122" i="1"/>
  <c r="L122" i="1"/>
  <c r="M122" i="1" s="1"/>
  <c r="K122" i="1"/>
  <c r="I122" i="1"/>
  <c r="H122" i="1"/>
  <c r="F122" i="1"/>
  <c r="E122" i="1"/>
  <c r="C122" i="1"/>
  <c r="B122" i="1"/>
  <c r="R119" i="1"/>
  <c r="Q119" i="1"/>
  <c r="O119" i="1"/>
  <c r="N119" i="1"/>
  <c r="L119" i="1"/>
  <c r="K119" i="1"/>
  <c r="I119" i="1"/>
  <c r="H119" i="1"/>
  <c r="F119" i="1"/>
  <c r="E119" i="1"/>
  <c r="C119" i="1"/>
  <c r="B119" i="1"/>
  <c r="R116" i="1"/>
  <c r="R115" i="1" s="1"/>
  <c r="Q116" i="1"/>
  <c r="O116" i="1"/>
  <c r="O115" i="1" s="1"/>
  <c r="N116" i="1"/>
  <c r="L116" i="1"/>
  <c r="K116" i="1"/>
  <c r="K115" i="1" s="1"/>
  <c r="I116" i="1"/>
  <c r="I115" i="1" s="1"/>
  <c r="H116" i="1"/>
  <c r="F116" i="1"/>
  <c r="F115" i="1" s="1"/>
  <c r="E116" i="1"/>
  <c r="C116" i="1"/>
  <c r="B116" i="1"/>
  <c r="Q115" i="1"/>
  <c r="N115" i="1"/>
  <c r="L115" i="1"/>
  <c r="L128" i="1" s="1"/>
  <c r="M115" i="1" s="1"/>
  <c r="H115" i="1"/>
  <c r="E115" i="1"/>
  <c r="C115" i="1"/>
  <c r="B115" i="1"/>
  <c r="P109" i="1"/>
  <c r="O109" i="1"/>
  <c r="N109" i="1"/>
  <c r="H109" i="1"/>
  <c r="G109" i="1"/>
  <c r="F109" i="1"/>
  <c r="D109" i="1"/>
  <c r="C109" i="1"/>
  <c r="G108" i="1"/>
  <c r="D108" i="1"/>
  <c r="G107" i="1"/>
  <c r="D107" i="1"/>
  <c r="G106" i="1"/>
  <c r="D106" i="1"/>
  <c r="G105" i="1"/>
  <c r="D105" i="1"/>
  <c r="P104" i="1"/>
  <c r="L104" i="1"/>
  <c r="L109" i="1" s="1"/>
  <c r="K104" i="1"/>
  <c r="K109" i="1" s="1"/>
  <c r="K85" i="1" s="1"/>
  <c r="G104" i="1"/>
  <c r="E104" i="1"/>
  <c r="D104" i="1"/>
  <c r="P103" i="1"/>
  <c r="G103" i="1"/>
  <c r="D103" i="1"/>
  <c r="P102" i="1"/>
  <c r="K102" i="1"/>
  <c r="I102" i="1"/>
  <c r="H102" i="1"/>
  <c r="G102" i="1"/>
  <c r="D102" i="1"/>
  <c r="P101" i="1"/>
  <c r="K101" i="1"/>
  <c r="I101" i="1"/>
  <c r="H101" i="1"/>
  <c r="G101" i="1"/>
  <c r="E101" i="1"/>
  <c r="E109" i="1" s="1"/>
  <c r="E85" i="1" s="1"/>
  <c r="D101" i="1"/>
  <c r="B101" i="1"/>
  <c r="B109" i="1" s="1"/>
  <c r="B85" i="1" s="1"/>
  <c r="P100" i="1"/>
  <c r="G100" i="1"/>
  <c r="D100" i="1"/>
  <c r="P99" i="1"/>
  <c r="G99" i="1"/>
  <c r="D99" i="1"/>
  <c r="P98" i="1"/>
  <c r="G98" i="1"/>
  <c r="D98" i="1"/>
  <c r="P97" i="1"/>
  <c r="G97" i="1"/>
  <c r="D97" i="1"/>
  <c r="P96" i="1"/>
  <c r="G96" i="1"/>
  <c r="D96" i="1"/>
  <c r="P95" i="1"/>
  <c r="G95" i="1"/>
  <c r="D95" i="1"/>
  <c r="P94" i="1"/>
  <c r="G94" i="1"/>
  <c r="D94" i="1"/>
  <c r="P93" i="1"/>
  <c r="G93" i="1"/>
  <c r="D93" i="1"/>
  <c r="P92" i="1"/>
  <c r="G92" i="1"/>
  <c r="D92" i="1"/>
  <c r="P91" i="1"/>
  <c r="G91" i="1"/>
  <c r="D91" i="1"/>
  <c r="P90" i="1"/>
  <c r="G90" i="1"/>
  <c r="D90" i="1"/>
  <c r="P89" i="1"/>
  <c r="G89" i="1"/>
  <c r="D89" i="1"/>
  <c r="P88" i="1"/>
  <c r="G88" i="1"/>
  <c r="D88" i="1"/>
  <c r="P87" i="1"/>
  <c r="G87" i="1"/>
  <c r="D87" i="1"/>
  <c r="P86" i="1"/>
  <c r="G86" i="1"/>
  <c r="D86" i="1"/>
  <c r="R85" i="1"/>
  <c r="R109" i="1" s="1"/>
  <c r="Q85" i="1"/>
  <c r="Q109" i="1" s="1"/>
  <c r="P85" i="1"/>
  <c r="O85" i="1"/>
  <c r="N85" i="1"/>
  <c r="H85" i="1"/>
  <c r="G85" i="1"/>
  <c r="F85" i="1"/>
  <c r="D85" i="1"/>
  <c r="C85" i="1"/>
  <c r="R74" i="1"/>
  <c r="R73" i="1" s="1"/>
  <c r="Q74" i="1"/>
  <c r="O74" i="1"/>
  <c r="O73" i="1" s="1"/>
  <c r="N74" i="1"/>
  <c r="L74" i="1"/>
  <c r="K74" i="1"/>
  <c r="K73" i="1" s="1"/>
  <c r="I74" i="1"/>
  <c r="I73" i="1" s="1"/>
  <c r="H74" i="1"/>
  <c r="F74" i="1"/>
  <c r="F73" i="1" s="1"/>
  <c r="E74" i="1"/>
  <c r="C74" i="1"/>
  <c r="B74" i="1"/>
  <c r="Q73" i="1"/>
  <c r="N73" i="1"/>
  <c r="L73" i="1"/>
  <c r="H73" i="1"/>
  <c r="E73" i="1"/>
  <c r="C73" i="1"/>
  <c r="B73" i="1"/>
  <c r="C70" i="1"/>
  <c r="C60" i="1" s="1"/>
  <c r="B70" i="1"/>
  <c r="R65" i="1"/>
  <c r="Q65" i="1"/>
  <c r="O65" i="1"/>
  <c r="N65" i="1"/>
  <c r="L65" i="1"/>
  <c r="L60" i="1" s="1"/>
  <c r="K65" i="1"/>
  <c r="F65" i="1"/>
  <c r="E65" i="1"/>
  <c r="C65" i="1"/>
  <c r="B65" i="1"/>
  <c r="R61" i="1"/>
  <c r="R60" i="1" s="1"/>
  <c r="Q61" i="1"/>
  <c r="O61" i="1"/>
  <c r="O60" i="1" s="1"/>
  <c r="N61" i="1"/>
  <c r="L61" i="1"/>
  <c r="K61" i="1"/>
  <c r="K60" i="1" s="1"/>
  <c r="K77" i="1" s="1"/>
  <c r="I61" i="1"/>
  <c r="I60" i="1" s="1"/>
  <c r="H61" i="1"/>
  <c r="F61" i="1"/>
  <c r="F60" i="1" s="1"/>
  <c r="E61" i="1"/>
  <c r="C61" i="1"/>
  <c r="B61" i="1"/>
  <c r="Q60" i="1"/>
  <c r="Q77" i="1" s="1"/>
  <c r="N60" i="1"/>
  <c r="N77" i="1" s="1"/>
  <c r="H60" i="1"/>
  <c r="H77" i="1" s="1"/>
  <c r="E60" i="1"/>
  <c r="E77" i="1" s="1"/>
  <c r="B60" i="1"/>
  <c r="B77" i="1" s="1"/>
  <c r="S50" i="1"/>
  <c r="P50" i="1"/>
  <c r="M50" i="1"/>
  <c r="J50" i="1"/>
  <c r="G50" i="1"/>
  <c r="D50" i="1"/>
  <c r="S49" i="1"/>
  <c r="P49" i="1"/>
  <c r="M49" i="1"/>
  <c r="J49" i="1"/>
  <c r="G49" i="1"/>
  <c r="D49" i="1"/>
  <c r="S48" i="1"/>
  <c r="P48" i="1"/>
  <c r="M48" i="1"/>
  <c r="J48" i="1"/>
  <c r="G48" i="1"/>
  <c r="D48" i="1"/>
  <c r="S47" i="1"/>
  <c r="P47" i="1"/>
  <c r="M47" i="1"/>
  <c r="J47" i="1"/>
  <c r="G47" i="1"/>
  <c r="D47" i="1"/>
  <c r="S46" i="1"/>
  <c r="P46" i="1"/>
  <c r="M46" i="1"/>
  <c r="J46" i="1"/>
  <c r="G46" i="1"/>
  <c r="D46" i="1"/>
  <c r="S19" i="1"/>
  <c r="R19" i="1"/>
  <c r="Q19" i="1"/>
  <c r="O19" i="1"/>
  <c r="N19" i="1"/>
  <c r="N51" i="1" s="1"/>
  <c r="M19" i="1"/>
  <c r="L19" i="1"/>
  <c r="K19" i="1"/>
  <c r="I19" i="1"/>
  <c r="H19" i="1"/>
  <c r="H51" i="1" s="1"/>
  <c r="G19" i="1"/>
  <c r="F19" i="1"/>
  <c r="E19" i="1"/>
  <c r="C19" i="1"/>
  <c r="D19" i="1" s="1"/>
  <c r="B19" i="1"/>
  <c r="B51" i="1" s="1"/>
  <c r="S18" i="1"/>
  <c r="P18" i="1"/>
  <c r="M18" i="1"/>
  <c r="J18" i="1"/>
  <c r="G18" i="1"/>
  <c r="D18" i="1"/>
  <c r="S17" i="1"/>
  <c r="P17" i="1"/>
  <c r="M17" i="1"/>
  <c r="S16" i="1"/>
  <c r="P16" i="1"/>
  <c r="L16" i="1"/>
  <c r="M16" i="1" s="1"/>
  <c r="K16" i="1"/>
  <c r="J16" i="1"/>
  <c r="I16" i="1"/>
  <c r="H16" i="1"/>
  <c r="F16" i="1"/>
  <c r="G16" i="1" s="1"/>
  <c r="E16" i="1"/>
  <c r="D16" i="1"/>
  <c r="R6" i="1"/>
  <c r="R51" i="1" s="1"/>
  <c r="S51" i="1" s="1"/>
  <c r="Q6" i="1"/>
  <c r="Q51" i="1" s="1"/>
  <c r="P6" i="1"/>
  <c r="O6" i="1"/>
  <c r="O51" i="1" s="1"/>
  <c r="N6" i="1"/>
  <c r="L6" i="1"/>
  <c r="L51" i="1" s="1"/>
  <c r="K6" i="1"/>
  <c r="K51" i="1" s="1"/>
  <c r="J6" i="1"/>
  <c r="I6" i="1"/>
  <c r="I51" i="1" s="1"/>
  <c r="J51" i="1" s="1"/>
  <c r="H6" i="1"/>
  <c r="F6" i="1"/>
  <c r="F51" i="1" s="1"/>
  <c r="G51" i="1" s="1"/>
  <c r="E6" i="1"/>
  <c r="E51" i="1" s="1"/>
  <c r="D6" i="1"/>
  <c r="C6" i="1"/>
  <c r="C51" i="1" s="1"/>
  <c r="B6" i="1"/>
  <c r="S73" i="1" l="1"/>
  <c r="D51" i="1"/>
  <c r="F138" i="1"/>
  <c r="G138" i="1" s="1"/>
  <c r="G136" i="1"/>
  <c r="G135" i="1" s="1"/>
  <c r="G134" i="1" s="1"/>
  <c r="G137" i="1"/>
  <c r="P137" i="1"/>
  <c r="O138" i="1"/>
  <c r="P138" i="1" s="1"/>
  <c r="P136" i="1"/>
  <c r="P135" i="1" s="1"/>
  <c r="P134" i="1" s="1"/>
  <c r="M51" i="1"/>
  <c r="F77" i="1"/>
  <c r="G77" i="1" s="1"/>
  <c r="O77" i="1"/>
  <c r="P77" i="1" s="1"/>
  <c r="M128" i="1"/>
  <c r="F128" i="1"/>
  <c r="G115" i="1"/>
  <c r="G128" i="1" s="1"/>
  <c r="O128" i="1"/>
  <c r="P115" i="1"/>
  <c r="G122" i="1"/>
  <c r="P122" i="1"/>
  <c r="J136" i="1"/>
  <c r="J137" i="1"/>
  <c r="I138" i="1"/>
  <c r="J138" i="1" s="1"/>
  <c r="R138" i="1"/>
  <c r="S138" i="1" s="1"/>
  <c r="S136" i="1"/>
  <c r="S137" i="1"/>
  <c r="P73" i="1"/>
  <c r="S104" i="1"/>
  <c r="S101" i="1"/>
  <c r="S99" i="1"/>
  <c r="S95" i="1"/>
  <c r="S91" i="1"/>
  <c r="S86" i="1"/>
  <c r="S100" i="1"/>
  <c r="S97" i="1"/>
  <c r="S93" i="1"/>
  <c r="S90" i="1"/>
  <c r="S87" i="1"/>
  <c r="S109" i="1"/>
  <c r="S98" i="1"/>
  <c r="S96" i="1"/>
  <c r="S94" i="1"/>
  <c r="S92" i="1"/>
  <c r="S88" i="1"/>
  <c r="S85" i="1"/>
  <c r="S103" i="1"/>
  <c r="S102" i="1"/>
  <c r="S89" i="1"/>
  <c r="P51" i="1"/>
  <c r="I77" i="1"/>
  <c r="J77" i="1" s="1"/>
  <c r="R77" i="1"/>
  <c r="S60" i="1"/>
  <c r="S77" i="1" s="1"/>
  <c r="L77" i="1"/>
  <c r="M73" i="1" s="1"/>
  <c r="M60" i="1"/>
  <c r="M77" i="1" s="1"/>
  <c r="C77" i="1"/>
  <c r="L85" i="1"/>
  <c r="M85" i="1" s="1"/>
  <c r="M103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109" i="1"/>
  <c r="M102" i="1"/>
  <c r="M105" i="1"/>
  <c r="M104" i="1"/>
  <c r="M101" i="1"/>
  <c r="M106" i="1"/>
  <c r="I128" i="1"/>
  <c r="D115" i="1" s="1"/>
  <c r="R128" i="1"/>
  <c r="S115" i="1" s="1"/>
  <c r="M136" i="1"/>
  <c r="M135" i="1" s="1"/>
  <c r="M134" i="1" s="1"/>
  <c r="L138" i="1"/>
  <c r="M138" i="1" s="1"/>
  <c r="M137" i="1"/>
  <c r="I109" i="1"/>
  <c r="J101" i="1" s="1"/>
  <c r="G6" i="1"/>
  <c r="M6" i="1"/>
  <c r="S6" i="1"/>
  <c r="J19" i="1"/>
  <c r="P19" i="1"/>
  <c r="D77" i="1" l="1"/>
  <c r="D73" i="1"/>
  <c r="S122" i="1"/>
  <c r="S128" i="1" s="1"/>
  <c r="D60" i="1"/>
  <c r="J60" i="1"/>
  <c r="G73" i="1"/>
  <c r="J135" i="1"/>
  <c r="J134" i="1" s="1"/>
  <c r="J122" i="1"/>
  <c r="J103" i="1"/>
  <c r="J107" i="1"/>
  <c r="J102" i="1"/>
  <c r="J106" i="1"/>
  <c r="J109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104" i="1"/>
  <c r="J105" i="1"/>
  <c r="I85" i="1"/>
  <c r="J85" i="1" s="1"/>
  <c r="S135" i="1"/>
  <c r="S134" i="1" s="1"/>
  <c r="P128" i="1"/>
  <c r="P60" i="1"/>
  <c r="J115" i="1"/>
  <c r="J128" i="1" s="1"/>
  <c r="G60" i="1"/>
  <c r="J7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tc={4e435bb7-70cd-411f-8dd9-325c9435cbbc}</author>
    <author>tc={680312d0-0dbb-4c6d-834d-00108fe3942c}</author>
    <author>tc={e872af29-94f9-4d06-a11b-a4e0e8dba798}</author>
    <author>tc={0d10e1b8-b48a-482c-aab6-760b34a1c900}</author>
    <author>tc={a22c6201-a60c-4162-899f-a94e3782dd5e}</author>
    <author>tc={0c306114-3f1c-49a7-8b8b-9661bb169ebc}</author>
    <author>tc={79d15bd4-20a0-48ca-b956-2a739a064fd9}</author>
    <author>tc={2ac7e5aa-bce9-4b26-9bb8-dca677888c97}</author>
    <author>tc={cd521e24-a7fb-47ed-9691-545cf8902243}</author>
    <author>tc={b8048e7a-c25c-48f2-b21d-d1a6a2cea53c}</author>
    <author>tc={3a6f8bb6-22f5-4db9-9c1a-2100d257985c}</author>
    <author>tc={5e787745-9f48-4563-93cd-8ba93ec3e6ef}</author>
    <author>tc={96eacaad-4a16-4c98-92c7-8f6d5cb204b2}</author>
    <author>tc={0e3fdf1a-98b9-48e8-a2d3-e4c212f46a15}</author>
    <author>tc={5af873e2-8d18-4b64-ad2f-b46ccc3a5019}</author>
    <author>tc={aace7d48-afad-4812-bbce-d8c0ddff9793}</author>
    <author>tc={756f7d91-1af8-4c94-b7b9-23a1ac8259a2}</author>
    <author>tc={6eaad07a-0303-41b9-b318-4d9db3818634}</author>
    <author>tc={cae6e5b3-5855-4b73-bfba-0d1dbf84b2d3}</author>
    <author>tc={a7d63d94-2594-4080-b026-ea770b686983}</author>
    <author>tc={a612fa93-523d-4840-afb6-418fa0ddd47f}</author>
    <author>tc={ad57c510-b409-4616-a841-b056c26424a7}</author>
    <author>tc={5d9dd024-2c13-40e4-b528-09ce3821a172}</author>
    <author>tc={41f94901-1e22-4d1a-8897-8907aa696853}</author>
    <author>tc={4545b96b-7b54-4d05-be59-e59808755140}</author>
    <author>tc={786486aa-9875-44bb-b5fa-ae36c9ce064d}</author>
    <author>tc={b3943b9f-ebb3-4a2d-ad85-b7a01d67bd2c}</author>
    <author>tc={e284be57-14a1-44d6-8b4d-eeeb444fedc2}</author>
    <author>tc={93e326c8-8354-46e0-899c-f753c720cda5}</author>
    <author>tc={221582e6-6a26-42d8-bfb5-09c7b9a38da8}</author>
    <author>tc={94f7b0b0-a272-42fd-a88e-d57e841ab650}</author>
    <author>tc={e6cbfe0c-92f3-463c-8e27-742fe73b8dd2}</author>
    <author>tc={dd94efae-fb71-4896-9a15-a68a5318ad1c}</author>
    <author>tc={31e0bf9d-f2c8-4645-b0ce-414d76236ac9}</author>
  </authors>
  <commentList>
    <comment ref="E21" authorId="0" shapeId="0" xr:uid="{932F7F56-F089-4A1C-B852-25C77D93796B}">
      <text>
        <r>
          <rPr>
            <sz val="10"/>
            <color rgb="FF000000"/>
            <rFont val="Tahoma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นอกแผน
</t>
        </r>
      </text>
    </comment>
    <comment ref="F21" authorId="1" shapeId="0" xr:uid="{77B5E168-6D46-489B-9C07-2BED76300AC2}">
      <text>
        <r>
          <rPr>
            <sz val="10"/>
            <color rgb="FF000000"/>
            <rFont val="Tahoma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นอกแผน
</t>
        </r>
      </text>
    </comment>
    <comment ref="Q27" authorId="2" shapeId="0" xr:uid="{1C4F82D8-A800-45DC-B665-8193DB82C75B}">
      <text>
        <r>
          <rPr>
            <sz val="10"/>
            <color rgb="FF000000"/>
            <rFont val="Tahoma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นอกแผน
</t>
        </r>
      </text>
    </comment>
    <comment ref="R27" authorId="3" shapeId="0" xr:uid="{6367D7C9-E509-40CE-A6B2-14DC8BF2EEBD}">
      <text>
        <r>
          <rPr>
            <sz val="10"/>
            <color rgb="FF000000"/>
            <rFont val="Tahoma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นอกแผน
</t>
        </r>
      </text>
    </comment>
    <comment ref="Q28" authorId="4" shapeId="0" xr:uid="{93F8062F-E7E3-48D7-A151-0FDD3D61BE34}">
      <text>
        <r>
          <rPr>
            <sz val="10"/>
            <color rgb="FF000000"/>
            <rFont val="Tahoma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นอกแผน
</t>
        </r>
      </text>
    </comment>
    <comment ref="R28" authorId="5" shapeId="0" xr:uid="{51F5AD3C-C418-4B51-878D-A9A1CE9CE9D2}">
      <text>
        <r>
          <rPr>
            <sz val="10"/>
            <color rgb="FF000000"/>
            <rFont val="Tahoma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นอกแผน
</t>
        </r>
      </text>
    </comment>
    <comment ref="Q29" authorId="6" shapeId="0" xr:uid="{A3C10D1B-90B1-4018-8646-5E1CECDF55AC}">
      <text>
        <r>
          <rPr>
            <sz val="10"/>
            <color rgb="FF000000"/>
            <rFont val="Tahoma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นอกแผน
</t>
        </r>
      </text>
    </comment>
    <comment ref="R29" authorId="7" shapeId="0" xr:uid="{0F268CA2-1406-4F13-9660-63F098F860FE}">
      <text>
        <r>
          <rPr>
            <sz val="10"/>
            <color rgb="FF000000"/>
            <rFont val="Tahoma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นอกแผน
</t>
        </r>
      </text>
    </comment>
    <comment ref="N30" authorId="8" shapeId="0" xr:uid="{5F93CEC3-2DA9-423E-8202-A8ADEB6FC357}">
      <text>
        <r>
          <rPr>
            <sz val="10"/>
            <color rgb="FF000000"/>
            <rFont val="Tahoma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นอกแผน
</t>
        </r>
      </text>
    </comment>
    <comment ref="O30" authorId="9" shapeId="0" xr:uid="{ACAF839F-09FD-482A-9637-11C000F151DF}">
      <text>
        <r>
          <rPr>
            <sz val="10"/>
            <color rgb="FF000000"/>
            <rFont val="Tahoma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นอกแผน
</t>
        </r>
      </text>
    </comment>
    <comment ref="Q30" authorId="10" shapeId="0" xr:uid="{233282DC-35DF-4A68-870F-5A92DA475B9F}">
      <text>
        <r>
          <rPr>
            <sz val="10"/>
            <color rgb="FF000000"/>
            <rFont val="Tahoma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นอกแผน
</t>
        </r>
      </text>
    </comment>
    <comment ref="R30" authorId="11" shapeId="0" xr:uid="{543C2D44-315E-4585-A371-44982189358A}">
      <text>
        <r>
          <rPr>
            <sz val="10"/>
            <color rgb="FF000000"/>
            <rFont val="Tahoma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นอกแผน
</t>
        </r>
      </text>
    </comment>
    <comment ref="E33" authorId="12" shapeId="0" xr:uid="{71A27CEA-D8DF-43F2-85AC-4CCCF1E05473}">
      <text>
        <r>
          <rPr>
            <sz val="10"/>
            <color rgb="FF000000"/>
            <rFont val="Tahoma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นอกแผน
</t>
        </r>
      </text>
    </comment>
    <comment ref="F33" authorId="13" shapeId="0" xr:uid="{10B25186-EDA4-4DDC-9BBA-2E209092FA36}">
      <text>
        <r>
          <rPr>
            <sz val="10"/>
            <color rgb="FF000000"/>
            <rFont val="Tahoma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นอกแผน
</t>
        </r>
      </text>
    </comment>
    <comment ref="N34" authorId="14" shapeId="0" xr:uid="{46ACDF29-EB36-4AA9-9BBC-C1AD9CB79181}">
      <text>
        <r>
          <rPr>
            <sz val="10"/>
            <color rgb="FF000000"/>
            <rFont val="Tahoma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นอกแผน
</t>
        </r>
      </text>
    </comment>
    <comment ref="O34" authorId="15" shapeId="0" xr:uid="{F29F5DC2-137E-412E-8981-C7314687986F}">
      <text>
        <r>
          <rPr>
            <sz val="10"/>
            <color rgb="FF000000"/>
            <rFont val="Tahoma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นอกแผน
</t>
        </r>
      </text>
    </comment>
    <comment ref="N35" authorId="16" shapeId="0" xr:uid="{2F0BDAC7-2876-4700-B3A5-A0737AD24E93}">
      <text>
        <r>
          <rPr>
            <sz val="10"/>
            <color rgb="FF000000"/>
            <rFont val="Tahoma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นอกแผน
</t>
        </r>
      </text>
    </comment>
    <comment ref="O35" authorId="17" shapeId="0" xr:uid="{C253CC59-8A68-41A2-9477-C59C97C51B7F}">
      <text>
        <r>
          <rPr>
            <sz val="10"/>
            <color rgb="FF000000"/>
            <rFont val="Tahoma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นอกแผน
</t>
        </r>
      </text>
    </comment>
    <comment ref="N36" authorId="18" shapeId="0" xr:uid="{91C4B2A4-E1DC-4459-A0C3-4BC88CCCDBBA}">
      <text>
        <r>
          <rPr>
            <sz val="10"/>
            <color rgb="FF000000"/>
            <rFont val="Tahoma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นอกแผน
</t>
        </r>
      </text>
    </comment>
    <comment ref="O36" authorId="19" shapeId="0" xr:uid="{7DED545F-1883-4385-A022-43891E830D4E}">
      <text>
        <r>
          <rPr>
            <sz val="10"/>
            <color rgb="FF000000"/>
            <rFont val="Tahoma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นอกแผน
</t>
        </r>
      </text>
    </comment>
    <comment ref="N37" authorId="20" shapeId="0" xr:uid="{8B4AA90D-2E24-44D1-86F7-C3ED1B17D28D}">
      <text>
        <r>
          <rPr>
            <sz val="10"/>
            <color rgb="FF000000"/>
            <rFont val="Tahoma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นอกแผน
</t>
        </r>
      </text>
    </comment>
    <comment ref="O37" authorId="21" shapeId="0" xr:uid="{92757B98-B278-460E-B515-8A51B1AEF826}">
      <text>
        <r>
          <rPr>
            <sz val="10"/>
            <color rgb="FF000000"/>
            <rFont val="Tahoma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นอกแผน
</t>
        </r>
      </text>
    </comment>
    <comment ref="N38" authorId="22" shapeId="0" xr:uid="{4E4E13DE-A2C8-4088-95E2-B8B434085ECC}">
      <text>
        <r>
          <rPr>
            <sz val="10"/>
            <color rgb="FF000000"/>
            <rFont val="Tahoma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นอกแผน
</t>
        </r>
      </text>
    </comment>
    <comment ref="O38" authorId="23" shapeId="0" xr:uid="{9EFD172C-A72B-4B07-BD5E-A76CD50AA5F3}">
      <text>
        <r>
          <rPr>
            <sz val="10"/>
            <color rgb="FF000000"/>
            <rFont val="Tahoma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นอกแผน
</t>
        </r>
      </text>
    </comment>
    <comment ref="H39" authorId="24" shapeId="0" xr:uid="{2F4FDDA1-CD47-494A-BB98-CAC6C882765C}">
      <text>
        <r>
          <rPr>
            <sz val="10"/>
            <color rgb="FF000000"/>
            <rFont val="Tahoma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นอกแผน
</t>
        </r>
      </text>
    </comment>
    <comment ref="I39" authorId="25" shapeId="0" xr:uid="{C0DE42D5-45EE-4534-BA83-F0B0C0AC64A3}">
      <text>
        <r>
          <rPr>
            <sz val="10"/>
            <color rgb="FF000000"/>
            <rFont val="Tahoma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นอกแผน
</t>
        </r>
      </text>
    </comment>
    <comment ref="K39" authorId="26" shapeId="0" xr:uid="{5C933F98-2400-4E21-B7CD-CE07A7E5D707}">
      <text>
        <r>
          <rPr>
            <sz val="10"/>
            <color rgb="FF000000"/>
            <rFont val="Tahoma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นอกแผน
</t>
        </r>
      </text>
    </comment>
    <comment ref="L39" authorId="27" shapeId="0" xr:uid="{558CC5EF-4ECC-40FA-9AD4-AC89F0B400DD}">
      <text>
        <r>
          <rPr>
            <sz val="10"/>
            <color rgb="FF000000"/>
            <rFont val="Tahoma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นอกแผน
</t>
        </r>
      </text>
    </comment>
    <comment ref="H41" authorId="28" shapeId="0" xr:uid="{624949D6-422F-4A9D-8B2F-190C72F83880}">
      <text>
        <r>
          <rPr>
            <sz val="10"/>
            <color rgb="FF000000"/>
            <rFont val="Tahoma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นอกแผน
</t>
        </r>
      </text>
    </comment>
    <comment ref="I41" authorId="29" shapeId="0" xr:uid="{8B4F2EAC-60D4-4606-8EFA-E42D9DFBCDB8}">
      <text>
        <r>
          <rPr>
            <sz val="10"/>
            <color rgb="FF000000"/>
            <rFont val="Tahoma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นอกแผน
</t>
        </r>
      </text>
    </comment>
    <comment ref="H42" authorId="30" shapeId="0" xr:uid="{12701D71-511C-453A-B9F1-FB989E99F143}">
      <text>
        <r>
          <rPr>
            <sz val="10"/>
            <color rgb="FF000000"/>
            <rFont val="Tahoma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นอกแผน
</t>
        </r>
      </text>
    </comment>
    <comment ref="I42" authorId="31" shapeId="0" xr:uid="{2E778D54-4B88-4751-BE6A-8A33F7589579}">
      <text>
        <r>
          <rPr>
            <sz val="10"/>
            <color rgb="FF000000"/>
            <rFont val="Tahoma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นอกแผน
</t>
        </r>
      </text>
    </comment>
    <comment ref="H43" authorId="32" shapeId="0" xr:uid="{15414471-0F5E-408F-8D0E-81332532871D}">
      <text>
        <r>
          <rPr>
            <sz val="10"/>
            <color rgb="FF000000"/>
            <rFont val="Tahoma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นอกแผน
</t>
        </r>
      </text>
    </comment>
    <comment ref="I43" authorId="33" shapeId="0" xr:uid="{2F61D9A6-FC79-41EE-B7F4-5228751CEE92}">
      <text>
        <r>
          <rPr>
            <sz val="10"/>
            <color rgb="FF000000"/>
            <rFont val="Tahoma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นอกแผน
</t>
        </r>
      </text>
    </comment>
  </commentList>
</comments>
</file>

<file path=xl/sharedStrings.xml><?xml version="1.0" encoding="utf-8"?>
<sst xmlns="http://schemas.openxmlformats.org/spreadsheetml/2006/main" count="242" uniqueCount="125">
  <si>
    <t xml:space="preserve">1. งบประมาณรายจ่ายจากรายได้หน่วยงาน (รายงานจ่ายจริง)
</t>
  </si>
  <si>
    <t>แผนงาน/ประเภทรายจ่าย/รายการ</t>
  </si>
  <si>
    <t>ปีงบประมาณ พ.ศ. 2564</t>
  </si>
  <si>
    <t>ปีงบประมาณ พ.ศ. 2565</t>
  </si>
  <si>
    <t>ปีงบประมาณ พ.ศ. 2566</t>
  </si>
  <si>
    <t>ปีงบประมาณ พ.ศ. 2567</t>
  </si>
  <si>
    <t>ปีงบประมาณ พ.ศ. 2568</t>
  </si>
  <si>
    <t>ปีงบประมาณ พ.ศ. 2569</t>
  </si>
  <si>
    <t>ประมาณการ
 รายจ่าย</t>
  </si>
  <si>
    <t>รายจ่ายจริง
ไตรมาส 1 - 4
(ต.ค. 63 - ก.ย 64)</t>
  </si>
  <si>
    <t>ร้อยละ</t>
  </si>
  <si>
    <t>รายจ่ายจริง
ไตรมาส 1 - 4
(ต.ค. 64 - ก.ย 65)</t>
  </si>
  <si>
    <t>รายจ่ายจริง
ไตรมาส 1 - 4
(ต.ค. 65 - ก.ย 66)</t>
  </si>
  <si>
    <t>รายจ่ายจริง
ไตรมาส 1 - 4
(ต.ค. 66 - ก.ย 67)</t>
  </si>
  <si>
    <t>รายจ่ายจริง
ไตรมาส 1 - 4
(ต.ค. 67 - ก.ย 68)</t>
  </si>
  <si>
    <t>รายจ่ายจริง
ไตรมาส 1 - 2 
(ต.ค. 68 - มี.ค. 69)</t>
  </si>
  <si>
    <t>1. แผนงานการจัดการศึกษา</t>
  </si>
  <si>
    <t xml:space="preserve">     - การบริหารจัดการเรียนการสอน</t>
  </si>
  <si>
    <t xml:space="preserve">     1) โครงการ หลักสูตรปรัชญาดุษฎีบัณฑิต สาขาวิชาสุขภาพโลก (นานาชาติ)</t>
  </si>
  <si>
    <t xml:space="preserve">     2) โครงการ หลักสูตรวิทยาศาสตรมหาบัณฑิต สาขาวิชาการจัดการสุขภาพ ความปลอดภัย และอนามัยสิ่งแวดล้อม</t>
  </si>
  <si>
    <t xml:space="preserve">     3) โครงการ หลักสูตรวิทยาศาสตรมหาบัณฑิต สาขาวิชาอาชีวอนามัยและความปลอดภัย</t>
  </si>
  <si>
    <t xml:space="preserve">     4) โครงการ หลักสูตรสาธารณสุขศาสตรดุษฎีบัณฑิต สาขาวิชาสาธารณสุขและการพัฒนาอย่างยั่งยืน</t>
  </si>
  <si>
    <t xml:space="preserve">     5) โครงการ หลักสูตรสาธารณสุขศาสตรมหาบัณฑิต (รังสิต)</t>
  </si>
  <si>
    <t xml:space="preserve">     6) โครงการ หลักสูตรสาธารณสุขศาสตรมหาบัณฑิต สาขาวิชาการจัดการสุขภาพและอนามัยสิ่งแวดล้อม</t>
  </si>
  <si>
    <t xml:space="preserve">     7) โครงการ หลักสูตรสาธารณสุขศาสตรมหาบัณฑิต สาขาวิชาสาธารณสุขและการพัฒนาอย่างยั่งยืน</t>
  </si>
  <si>
    <t xml:space="preserve">     8) โครงการ หลักสูตรสาธารณสุขศาสตรมหาบัณฑิต สาขาวิชาสุขภาพโลก (หลักสูตรนานาชาติ)</t>
  </si>
  <si>
    <t>2. แผนงานพัฒนาคุณภาพการศึกษา</t>
  </si>
  <si>
    <t>3. แผนงานกิจการการศึกษา</t>
  </si>
  <si>
    <t>4. แผนงานวิจัย</t>
  </si>
  <si>
    <t>5. แผนงานบริการวิชาการแก่สังคม</t>
  </si>
  <si>
    <t xml:space="preserve">     - การบริหารจัดบริการวิชาการแก่สังคม</t>
  </si>
  <si>
    <t xml:space="preserve">     1) โครงการอบรม การยศาสตร์ในการทำงานอย่างปลอดภัย </t>
  </si>
  <si>
    <t xml:space="preserve">     2) โครงการอบรม การวางแผนจัดการมูลผอยทั่วไป</t>
  </si>
  <si>
    <t xml:space="preserve">     3)  โครงการอบรม เจ้าหน้าที่ความปลอดภัยในการทำงาน ระดับหัวหน้างาน ,บริหาร ,เทคนิค และคณะกรรมการความปลอดภัยอาชีวอนามัย และสภาพแวดล้อมในการทำงานของสถานประกอบการ</t>
  </si>
  <si>
    <t xml:space="preserve">     4) โครงการอบรม สุขาภิบาลอาหารสำหรับผู้ประกอบการ</t>
  </si>
  <si>
    <t xml:space="preserve">     5) โครงการอบรม สุขาภิบาลอาหารสำหรับผู้สัมผัสอาหาร</t>
  </si>
  <si>
    <t xml:space="preserve">     6) โครงการอบรมเชิงปฏิบัติการ หลักสูตร "การจัดการด้านอาชีวอนามัยและอนามัยสิ่งแวดล้อมขององค์การปกครองส่วนท้องถิ่น"</t>
  </si>
  <si>
    <t xml:space="preserve">     7) โครงการอบรมหลักสูตร OHTA501: การวัดสารเคมีอันตรายในสถานประกอบการ (Measurement of Hazardous Substances)” </t>
  </si>
  <si>
    <t xml:space="preserve">     8) โครงการฝึกอบรมหลักสูตร “มลพิษทางอากาศและการประเมินผลกระทบสิ่งแวดล้อมด้านคุณภาพอากาศ ด้วยแบบจำลอง AERMOD” </t>
  </si>
  <si>
    <t xml:space="preserve">     9) โครงการ "หน่วยจัดสอบรับใบอนุญาตประกอบวิชาชีพวิทยาศาสตร์และเทคโลยีควบคุม สาขาอนามัยสิ่งแวดล้อม" </t>
  </si>
  <si>
    <t xml:space="preserve">     10) โครงการอบรมหลักสูตร "นักบริหารจัดการระบบหลักประกันสุขภาพท้องถิ่น มธ.</t>
  </si>
  <si>
    <t xml:space="preserve">     11) โครงการ การจัดการขยะมูลฝอย</t>
  </si>
  <si>
    <t xml:space="preserve">     12) โครงการอบรม การพัฒนาศักยภาพการจัดการอาชีวอนามัยสิ่งแวดล้อมสำหรับบุคลากรหน่วยงานท้องถิ่น</t>
  </si>
  <si>
    <t xml:space="preserve">     13) โครงการอบรมหลักสูตร “ผู้บริหาร Mini MBA: นวัตกรรมความยั่งยืนในการจัดการความปลอดภัย สุขภาพ สิ่งแวดล้อมและพลังงาน : Organization Executives: Innovative Sustainability in Safety, Health, Environment &amp; Energy Management” (Mini MBA:SHE &amp; En)</t>
  </si>
  <si>
    <t xml:space="preserve">     14) โครงการประชุมวิชาการด้านการส่งเสริมสุขภาพ 4 สถาบัน ครั้งที่ 4 ประจำปี 2567</t>
  </si>
  <si>
    <t xml:space="preserve">     15) โครงการฝึกอบรม หลักสูตร "โรคจากการประกอบอาชีพและสิ่งแวดล้อม : ป้องกันและส่งเสริมสุขภาพ"  </t>
  </si>
  <si>
    <t xml:space="preserve">     16) โครงการอบรม หลักสูตรการยืดเหยียดกล้ามเนื้อจากการทำงานในท่ายืน ตามหลักการยศาสตร์  </t>
  </si>
  <si>
    <t xml:space="preserve">     17) โครงการวิเคราะห์คุณภาพน้ำทิ้งโครงการ LE CREUSET NEW IDC WAREHOUSE PROJECT BUL/37/68 บริษัท ช.การช่าง-โตกิว คอนสตรัคชั่น จำกัด</t>
  </si>
  <si>
    <t xml:space="preserve">     18) โครงการประชุมวิชาการแลกเปลี่ยนเรียนรู้ด้านการประเมินผลกระทบทางสุขภาพ พ.ศ. 2568 (HIA Forum 2025) </t>
  </si>
  <si>
    <t xml:space="preserve">     19) โครงการอบรมเชิงปฏิบัติการ หลักสูตร “อาชีวอนามัยและความปลอดภัยของบุคลากร”</t>
  </si>
  <si>
    <t xml:space="preserve">     20) โครงการอบรมเชิงปฏิบัติการ หลักสูตร “กฎหมายที่เกี่ยวข้องกับงานอาชีวอนามัยและความปลอดภัย”</t>
  </si>
  <si>
    <t xml:space="preserve">     21) โครงการอบรมเชิงปฏิบัติการ “Workshop on Development pf  English Writing Skill for Publication in Internationally Peer-reviewed Journals” </t>
  </si>
  <si>
    <t xml:space="preserve">     22) โครงการอบรมเชิงปฏิบัติการ “ความปลอดภัยในการทำงานเกี่ยวกับสารเคมี” </t>
  </si>
  <si>
    <t xml:space="preserve">     23) โครงการฝึกอบรมเชิงปฏิบัติการเรื่อง หลักสูตร “อบรมด้านโรคจากการประกอบอาชีพ และสิ่งแวดล้อม สำหรับ จป.วิชาชีพ” </t>
  </si>
  <si>
    <t xml:space="preserve">     24) โครงการอบรม หลักสูตรการดำเนินงานอาชีวอนามัยในหน่วยบริการปฐมภูมิ : สำนักงานหลักประกันสุขภาพแห่งชาติ (สปสช.)</t>
  </si>
  <si>
    <t xml:space="preserve">     25) โครงการอบรม หลักสูตรผู้ประกอบกิจการและผู้สัมผัสอาหาร</t>
  </si>
  <si>
    <t>6. แผนงานส่งเสริมศิลปะ วัฒนธรรม กีฬา</t>
  </si>
  <si>
    <t>8. แผนงานบริหาร</t>
  </si>
  <si>
    <t>9. แผนงานพัฒนาทรัพยากรมนุษย์</t>
  </si>
  <si>
    <t>10. แผนงานประกันคุณภาพการศึกษา</t>
  </si>
  <si>
    <t>11. เงินสำรองจ่าย</t>
  </si>
  <si>
    <t xml:space="preserve">รวมทั้งสิ้น </t>
  </si>
  <si>
    <t>2. งบกองทุนค่าธรรมเนียมการศึกษาฯ (รายงานจ่ายจริง)</t>
  </si>
  <si>
    <t>1. แผนงานพัฒนาคุณภาพการศึกษา</t>
  </si>
  <si>
    <t xml:space="preserve">     1.1 งบอุดหนุน (โครงการ/กิจกรรม)</t>
  </si>
  <si>
    <t xml:space="preserve">          1) ศูนย์รังสิต (ป.ตรี)</t>
  </si>
  <si>
    <t xml:space="preserve">          2) ศูนย์รังสิต (ป.โท - เอก นานาชาติ)</t>
  </si>
  <si>
    <t xml:space="preserve">          3) ศูนย์ลำปาง</t>
  </si>
  <si>
    <t xml:space="preserve">     1.2 งบลงทุน (ครุภัณฑ์ ที่ดินและสิ่งก่อสร้าง)</t>
  </si>
  <si>
    <t xml:space="preserve">          1) ศูนย์รังสิต (ครุภัณฑ์)</t>
  </si>
  <si>
    <t xml:space="preserve">          2) ศูนย์รังสิต (ที่ดินและสิ่งก่อสร้าง)</t>
  </si>
  <si>
    <t xml:space="preserve">          3) ศูนย์ลำปาง (ครุภัณฑ์)</t>
  </si>
  <si>
    <t xml:space="preserve">          4) ศูนย์ลำปาง (ที่ดินและสิ่งก่อสร้าง)</t>
  </si>
  <si>
    <t xml:space="preserve">     1.3 เงินช่วยเหลือ (Covid-19) </t>
  </si>
  <si>
    <t xml:space="preserve">          1) ศูนย์รังสิต </t>
  </si>
  <si>
    <t xml:space="preserve">          2) ศูนย์ลำปาง </t>
  </si>
  <si>
    <t>2. แผนงานกิจการนักศึกษา</t>
  </si>
  <si>
    <t xml:space="preserve">          1) ศูนย์รังสิต</t>
  </si>
  <si>
    <t xml:space="preserve">          2) ศูนย์ลำปาง</t>
  </si>
  <si>
    <t>3. งบประมาณกองทุนวิจัยคณะฯ (รายงานจ่ายจริง)</t>
  </si>
  <si>
    <t>1. แผนงานวิจัย</t>
  </si>
  <si>
    <t xml:space="preserve">     1. เงินสมนาคุณผู้ทรงคุณวุฒิประเมินผลงานวิจัย</t>
  </si>
  <si>
    <t xml:space="preserve">     2. เงินสมนาคุณแก่ผู้ตรวจบทความวิจัย/บทความวิชาการภาษาอังกฤษ</t>
  </si>
  <si>
    <t xml:space="preserve">     3. นักศึกษาช่วยงาน (ระดับปริญญาตรี) กำหนดฐาน TCI 1 ขึ้นไป</t>
  </si>
  <si>
    <t xml:space="preserve">     4. นักศึกษาช่วยงาน (ระดับบัณฑิตศึกษา) กำหนดฐาน Scopus</t>
  </si>
  <si>
    <t xml:space="preserve">     5. ค่าใช้จ่ายเบ็ดเตล็ด (เช่น ค่าดอกไม้แสดงความยินดี ฯลฯ)</t>
  </si>
  <si>
    <t xml:space="preserve">     6. ค่าเดินทาง</t>
  </si>
  <si>
    <t xml:space="preserve">     7. ค่ารับรองการประชุม</t>
  </si>
  <si>
    <t xml:space="preserve">     8. ทุนสนับสนุนงานวิจัยตามยุทธศาสตร์</t>
  </si>
  <si>
    <t xml:space="preserve">     9. ทุนสนับสนุนการทำวิจัยของบุคลากรสายสนับสนุน</t>
  </si>
  <si>
    <t xml:space="preserve">     10. ทุนสนับสนุนโครงการวิจัย สำหรับบุคลากรกำหนดฐาน Scopus</t>
  </si>
  <si>
    <t xml:space="preserve">     11. ทุนสนับสนุนโครงการวิจัย สำหรับบุคลากรกำหนดฐาน TCI 1</t>
  </si>
  <si>
    <t xml:space="preserve">     12. ทุนสนับสนุนนวัตกรรม/ยื่นจดสิทธิบัตรหรืออนุสิทธิบัตร</t>
  </si>
  <si>
    <t xml:space="preserve">     13. ทุนสนับสนุนการวิจัย ประเภททุนวิจัยทั่วไป (Invitation Research) กำหนดฐาน Scopus ตามยุทธศาสตร์ของคณะ</t>
  </si>
  <si>
    <t xml:space="preserve">     14. ทุนสนับสนุนการวิจัย ประเภททุนวิจัยทั่วไป (Invitation Research) กำหนดฐาน TCI 1</t>
  </si>
  <si>
    <t xml:space="preserve">     15. ทุนวิจัยแบบบูรณาการข้ามศาสตร์</t>
  </si>
  <si>
    <t xml:space="preserve">     16. ทุนสนับสนุนเพื่อการเผยแพร่ผลงานวิจัยระดับนานาชาติ</t>
  </si>
  <si>
    <t xml:space="preserve">     17. รางวัลสนับสนุนผลงานตีพิมพ์ทางวิชาการในวารสารระดับนานาชาติ (เพิ่มเติมจากกองทุนวิจัย มธ.)</t>
  </si>
  <si>
    <t xml:space="preserve">     18. รางวัลสนับสนุนผู้มีผลงานวิจัยดีเด่นระดับคณะ</t>
  </si>
  <si>
    <t xml:space="preserve">     19. โครงการพัฒนาระบบสนับสนุนการวิจัย</t>
  </si>
  <si>
    <t xml:space="preserve">     20. เงินสมนาคุณผู้ทรงคุณวุฒิประเมินข้อเสนอโครงการวิจัย</t>
  </si>
  <si>
    <t xml:space="preserve">     21. ค่าไปรษณีย์และค่าแสตมป์</t>
  </si>
  <si>
    <t xml:space="preserve">     22. โครงการขับเคลื่อนการสร้างงานวิจัยแบบ
บูรณาการ </t>
  </si>
  <si>
    <t xml:space="preserve">     23. ทุนสนับสนุนการทำวิจัยสำหรับบัณฑิตศึกษา</t>
  </si>
  <si>
    <t>รายจ่ายรวมทั้งสิ้น</t>
  </si>
  <si>
    <t>4. งบประมาณแผ่นดิน</t>
  </si>
  <si>
    <t>จำนวน</t>
  </si>
  <si>
    <t>วงเงิน</t>
  </si>
  <si>
    <t xml:space="preserve">     1.1 งบลงทุน (ครุภัณฑ์ : การเรียนการสอน)</t>
  </si>
  <si>
    <t xml:space="preserve">           1.1.1 คณะสาธารณสุขศาสตร์ ศูนย์รังสิต (รายการ)</t>
  </si>
  <si>
    <t xml:space="preserve">           1.1.2 คณะสาธารณสุขศาสตร์ ศูนย์ลำปาง (รายการ)</t>
  </si>
  <si>
    <t xml:space="preserve">     1.2 งบลงทุน (ที่ดินและสิ่งก่อสร้าง : การเรียนการสอน)</t>
  </si>
  <si>
    <t xml:space="preserve">           1.2.1 คณะสาธารณสุขศาสตร์ ศูนย์รังสิต (รายการ)</t>
  </si>
  <si>
    <t xml:space="preserve">           1.2.2 คณะสาธารณสุขศาสตร์ ศูนย์ลำปาง (รายการ)</t>
  </si>
  <si>
    <t>2. แผนงานบริหาร</t>
  </si>
  <si>
    <t xml:space="preserve">     1. ผู้มีความรู้ความสามารถพิเศษ (คน)</t>
  </si>
  <si>
    <t xml:space="preserve">     2. ผู้เชี่ยวชาญชาวต่างประเทศ (คน)</t>
  </si>
  <si>
    <t xml:space="preserve">     3. เงินเดือนข้าราชการ (คน)</t>
  </si>
  <si>
    <t xml:space="preserve">     4. พนักงานมหาวิทยาลัย (เปลี่ยนสถานภาพฯ) (คน)</t>
  </si>
  <si>
    <t xml:space="preserve">     5. พนักงานมหาวิทยาลัย (คน)</t>
  </si>
  <si>
    <t xml:space="preserve"> รวมทั้งสิ้น</t>
  </si>
  <si>
    <t>5. งบมูลนิธิเพื่อโรงพยาบาลธรรมศาสตร์</t>
  </si>
  <si>
    <t xml:space="preserve">     1.1 งบลงทุน (ครุภัณฑ์ : การเรียนการสอน) </t>
  </si>
  <si>
    <t>-</t>
  </si>
  <si>
    <t>รวมทั้งสิ้น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</si>
</sst>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Tahoma"/>
      <family val="2"/>
      <scheme val="minor"/>
    </font>
    <font>
      <b/>
      <sz val="18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0"/>
      <name val="Arial"/>
      <family val="2"/>
    </font>
    <font>
      <sz val="14"/>
      <color rgb="FF000000"/>
      <name val="TH SarabunPSK"/>
      <family val="2"/>
    </font>
    <font>
      <b/>
      <sz val="14"/>
      <color rgb="FF000000"/>
      <name val="&quot;TH SarabunPSK&quot;"/>
    </font>
    <font>
      <b/>
      <sz val="17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rgb="FF000000"/>
      <name val="&quot;TH SarabunPSK&quot;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E5CD"/>
        <bgColor rgb="FFFCE5CD"/>
      </patternFill>
    </fill>
    <fill>
      <patternFill patternType="solid">
        <fgColor theme="0"/>
        <bgColor theme="0"/>
      </patternFill>
    </fill>
    <fill>
      <patternFill patternType="solid">
        <fgColor rgb="FF999999"/>
        <bgColor rgb="FF999999"/>
      </patternFill>
    </fill>
    <fill>
      <patternFill patternType="solid">
        <fgColor rgb="FFF4CCCC"/>
        <bgColor rgb="FFF4CCCC"/>
      </patternFill>
    </fill>
    <fill>
      <patternFill patternType="solid">
        <fgColor rgb="FFCFE2F3"/>
        <bgColor rgb="FFCFE2F3"/>
      </patternFill>
    </fill>
    <fill>
      <patternFill patternType="solid">
        <fgColor rgb="FFB7E1CD"/>
        <bgColor rgb="FFB7E1CD"/>
      </patternFill>
    </fill>
    <fill>
      <patternFill patternType="solid">
        <fgColor rgb="FFFFF2CC"/>
        <bgColor rgb="FFFFF2CC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2" borderId="0" xfId="0" applyFont="1" applyFill="1" applyAlignment="1"/>
    <xf numFmtId="4" fontId="1" fillId="2" borderId="0" xfId="0" applyNumberFormat="1" applyFont="1" applyFill="1" applyAlignment="1">
      <alignment horizontal="center" vertical="top"/>
    </xf>
    <xf numFmtId="4" fontId="1" fillId="2" borderId="0" xfId="0" applyNumberFormat="1" applyFont="1" applyFill="1" applyAlignment="1">
      <alignment vertical="top"/>
    </xf>
    <xf numFmtId="2" fontId="1" fillId="2" borderId="0" xfId="0" applyNumberFormat="1" applyFont="1" applyFill="1" applyAlignment="1">
      <alignment horizontal="center"/>
    </xf>
    <xf numFmtId="0" fontId="1" fillId="2" borderId="0" xfId="0" applyFont="1" applyFill="1"/>
    <xf numFmtId="0" fontId="0" fillId="0" borderId="0" xfId="0" applyFont="1" applyAlignment="1"/>
    <xf numFmtId="0" fontId="1" fillId="3" borderId="0" xfId="0" applyFont="1" applyFill="1" applyAlignment="1">
      <alignment vertical="center"/>
    </xf>
    <xf numFmtId="4" fontId="1" fillId="3" borderId="0" xfId="0" applyNumberFormat="1" applyFont="1" applyFill="1" applyAlignment="1">
      <alignment horizontal="center" vertical="center"/>
    </xf>
    <xf numFmtId="4" fontId="1" fillId="3" borderId="0" xfId="0" applyNumberFormat="1" applyFont="1" applyFill="1" applyAlignment="1">
      <alignment vertical="center"/>
    </xf>
    <xf numFmtId="2" fontId="1" fillId="3" borderId="0" xfId="0" applyNumberFormat="1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2" fillId="4" borderId="0" xfId="0" applyFont="1" applyFill="1" applyAlignment="1">
      <alignment horizontal="center" vertical="top"/>
    </xf>
    <xf numFmtId="4" fontId="3" fillId="4" borderId="0" xfId="0" applyNumberFormat="1" applyFont="1" applyFill="1" applyAlignment="1">
      <alignment horizontal="center" vertical="top"/>
    </xf>
    <xf numFmtId="2" fontId="3" fillId="0" borderId="0" xfId="0" applyNumberFormat="1" applyFont="1" applyAlignment="1">
      <alignment horizontal="center" vertical="top"/>
    </xf>
    <xf numFmtId="0" fontId="4" fillId="0" borderId="0" xfId="0" applyFont="1"/>
    <xf numFmtId="0" fontId="2" fillId="4" borderId="1" xfId="0" applyFont="1" applyFill="1" applyBorder="1" applyAlignment="1">
      <alignment horizontal="center" vertical="top"/>
    </xf>
    <xf numFmtId="4" fontId="3" fillId="4" borderId="2" xfId="0" applyNumberFormat="1" applyFont="1" applyFill="1" applyBorder="1" applyAlignment="1">
      <alignment horizontal="center" vertical="top"/>
    </xf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4" fontId="3" fillId="4" borderId="6" xfId="0" applyNumberFormat="1" applyFont="1" applyFill="1" applyBorder="1" applyAlignment="1">
      <alignment horizontal="center" vertical="top"/>
    </xf>
    <xf numFmtId="2" fontId="3" fillId="0" borderId="6" xfId="0" applyNumberFormat="1" applyFont="1" applyBorder="1" applyAlignment="1">
      <alignment horizontal="center" vertical="top"/>
    </xf>
    <xf numFmtId="0" fontId="4" fillId="0" borderId="0" xfId="0" applyFont="1" applyAlignment="1"/>
    <xf numFmtId="0" fontId="2" fillId="0" borderId="6" xfId="0" applyFont="1" applyBorder="1" applyAlignment="1">
      <alignment horizontal="left" vertical="top"/>
    </xf>
    <xf numFmtId="4" fontId="3" fillId="0" borderId="6" xfId="0" applyNumberFormat="1" applyFont="1" applyBorder="1" applyAlignment="1">
      <alignment horizontal="center" vertical="top"/>
    </xf>
    <xf numFmtId="4" fontId="3" fillId="0" borderId="6" xfId="0" applyNumberFormat="1" applyFont="1" applyBorder="1" applyAlignment="1">
      <alignment vertical="top"/>
    </xf>
    <xf numFmtId="0" fontId="6" fillId="0" borderId="6" xfId="0" applyFont="1" applyBorder="1" applyAlignment="1">
      <alignment horizontal="left" vertical="top"/>
    </xf>
    <xf numFmtId="4" fontId="6" fillId="2" borderId="6" xfId="0" applyNumberFormat="1" applyFont="1" applyFill="1" applyBorder="1" applyAlignment="1">
      <alignment horizontal="center" vertical="top"/>
    </xf>
    <xf numFmtId="4" fontId="4" fillId="0" borderId="6" xfId="0" applyNumberFormat="1" applyFont="1" applyBorder="1" applyAlignment="1">
      <alignment horizontal="center" vertical="top"/>
    </xf>
    <xf numFmtId="4" fontId="4" fillId="0" borderId="6" xfId="0" applyNumberFormat="1" applyFont="1" applyBorder="1" applyAlignment="1">
      <alignment vertical="top"/>
    </xf>
    <xf numFmtId="2" fontId="4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left" vertical="top" wrapText="1"/>
    </xf>
    <xf numFmtId="4" fontId="3" fillId="5" borderId="6" xfId="0" applyNumberFormat="1" applyFont="1" applyFill="1" applyBorder="1" applyAlignment="1">
      <alignment horizontal="center" vertical="top"/>
    </xf>
    <xf numFmtId="4" fontId="4" fillId="5" borderId="6" xfId="0" applyNumberFormat="1" applyFont="1" applyFill="1" applyBorder="1" applyAlignment="1">
      <alignment horizontal="center" vertical="top"/>
    </xf>
    <xf numFmtId="0" fontId="4" fillId="0" borderId="6" xfId="0" applyFont="1" applyBorder="1"/>
    <xf numFmtId="4" fontId="3" fillId="5" borderId="6" xfId="0" applyNumberFormat="1" applyFont="1" applyFill="1" applyBorder="1" applyAlignment="1">
      <alignment vertical="top"/>
    </xf>
    <xf numFmtId="2" fontId="3" fillId="0" borderId="6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 vertical="top"/>
    </xf>
    <xf numFmtId="0" fontId="3" fillId="0" borderId="0" xfId="0" applyFont="1"/>
    <xf numFmtId="4" fontId="4" fillId="0" borderId="0" xfId="0" applyNumberFormat="1" applyFont="1" applyAlignment="1">
      <alignment horizontal="center" vertical="top"/>
    </xf>
    <xf numFmtId="4" fontId="4" fillId="0" borderId="0" xfId="0" applyNumberFormat="1" applyFont="1" applyAlignment="1">
      <alignment vertical="top"/>
    </xf>
    <xf numFmtId="2" fontId="4" fillId="0" borderId="0" xfId="0" applyNumberFormat="1" applyFont="1" applyAlignment="1">
      <alignment horizontal="center"/>
    </xf>
    <xf numFmtId="0" fontId="8" fillId="6" borderId="0" xfId="0" applyFont="1" applyFill="1" applyAlignment="1">
      <alignment vertical="center"/>
    </xf>
    <xf numFmtId="4" fontId="9" fillId="6" borderId="0" xfId="0" applyNumberFormat="1" applyFont="1" applyFill="1" applyAlignment="1">
      <alignment horizontal="center" vertical="center"/>
    </xf>
    <xf numFmtId="4" fontId="9" fillId="6" borderId="0" xfId="0" applyNumberFormat="1" applyFont="1" applyFill="1" applyAlignment="1">
      <alignment vertical="center"/>
    </xf>
    <xf numFmtId="2" fontId="9" fillId="6" borderId="0" xfId="0" applyNumberFormat="1" applyFont="1" applyFill="1" applyAlignment="1">
      <alignment horizontal="center" vertical="center"/>
    </xf>
    <xf numFmtId="0" fontId="9" fillId="6" borderId="0" xfId="0" applyFont="1" applyFill="1" applyAlignment="1">
      <alignment vertical="center"/>
    </xf>
    <xf numFmtId="0" fontId="3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4" fontId="4" fillId="5" borderId="6" xfId="0" applyNumberFormat="1" applyFont="1" applyFill="1" applyBorder="1" applyAlignment="1">
      <alignment vertical="top"/>
    </xf>
    <xf numFmtId="0" fontId="4" fillId="0" borderId="6" xfId="0" applyFont="1" applyBorder="1" applyAlignment="1">
      <alignment horizontal="left" vertical="top"/>
    </xf>
    <xf numFmtId="0" fontId="2" fillId="0" borderId="6" xfId="0" applyFont="1" applyBorder="1" applyAlignment="1">
      <alignment horizontal="center" vertical="top"/>
    </xf>
    <xf numFmtId="0" fontId="1" fillId="7" borderId="0" xfId="0" applyFont="1" applyFill="1" applyAlignment="1">
      <alignment vertical="center"/>
    </xf>
    <xf numFmtId="4" fontId="4" fillId="8" borderId="0" xfId="0" applyNumberFormat="1" applyFont="1" applyFill="1" applyAlignment="1">
      <alignment horizontal="center" vertical="center"/>
    </xf>
    <xf numFmtId="4" fontId="4" fillId="8" borderId="0" xfId="0" applyNumberFormat="1" applyFont="1" applyFill="1" applyAlignment="1">
      <alignment vertical="center"/>
    </xf>
    <xf numFmtId="2" fontId="4" fillId="8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left" vertical="top"/>
    </xf>
    <xf numFmtId="4" fontId="7" fillId="0" borderId="6" xfId="0" applyNumberFormat="1" applyFont="1" applyBorder="1" applyAlignment="1">
      <alignment horizontal="center" vertical="top"/>
    </xf>
    <xf numFmtId="4" fontId="3" fillId="0" borderId="6" xfId="0" applyNumberFormat="1" applyFont="1" applyBorder="1" applyAlignment="1">
      <alignment horizontal="right" vertical="top"/>
    </xf>
    <xf numFmtId="0" fontId="6" fillId="2" borderId="2" xfId="0" applyFont="1" applyFill="1" applyBorder="1" applyAlignment="1">
      <alignment horizontal="left" vertical="top" wrapText="1"/>
    </xf>
    <xf numFmtId="4" fontId="10" fillId="0" borderId="6" xfId="0" applyNumberFormat="1" applyFont="1" applyBorder="1" applyAlignment="1">
      <alignment horizontal="center" vertical="top"/>
    </xf>
    <xf numFmtId="4" fontId="4" fillId="0" borderId="6" xfId="0" applyNumberFormat="1" applyFont="1" applyBorder="1" applyAlignment="1">
      <alignment horizontal="right" vertical="top"/>
    </xf>
    <xf numFmtId="2" fontId="4" fillId="0" borderId="6" xfId="0" applyNumberFormat="1" applyFont="1" applyBorder="1" applyAlignment="1">
      <alignment horizontal="center" vertical="top"/>
    </xf>
    <xf numFmtId="0" fontId="6" fillId="0" borderId="2" xfId="0" applyFont="1" applyBorder="1" applyAlignment="1">
      <alignment horizontal="left" vertical="top" wrapText="1"/>
    </xf>
    <xf numFmtId="4" fontId="6" fillId="0" borderId="6" xfId="0" applyNumberFormat="1" applyFont="1" applyBorder="1" applyAlignment="1">
      <alignment horizontal="right" vertical="top"/>
    </xf>
    <xf numFmtId="4" fontId="4" fillId="2" borderId="6" xfId="0" applyNumberFormat="1" applyFont="1" applyFill="1" applyBorder="1" applyAlignment="1">
      <alignment horizontal="right" vertical="top"/>
    </xf>
    <xf numFmtId="4" fontId="7" fillId="0" borderId="2" xfId="0" applyNumberFormat="1" applyFont="1" applyBorder="1" applyAlignment="1">
      <alignment horizontal="center" vertical="top"/>
    </xf>
    <xf numFmtId="4" fontId="7" fillId="0" borderId="6" xfId="0" applyNumberFormat="1" applyFont="1" applyBorder="1" applyAlignment="1">
      <alignment horizontal="right" vertical="top"/>
    </xf>
    <xf numFmtId="0" fontId="8" fillId="7" borderId="0" xfId="0" applyFont="1" applyFill="1" applyAlignment="1">
      <alignment vertical="center"/>
    </xf>
    <xf numFmtId="4" fontId="8" fillId="7" borderId="0" xfId="0" applyNumberFormat="1" applyFont="1" applyFill="1" applyAlignment="1">
      <alignment horizontal="center" vertical="center"/>
    </xf>
    <xf numFmtId="4" fontId="8" fillId="7" borderId="0" xfId="0" applyNumberFormat="1" applyFont="1" applyFill="1" applyAlignment="1">
      <alignment vertical="center"/>
    </xf>
    <xf numFmtId="2" fontId="8" fillId="7" borderId="0" xfId="0" applyNumberFormat="1" applyFont="1" applyFill="1" applyAlignment="1">
      <alignment horizontal="center" vertical="center"/>
    </xf>
    <xf numFmtId="4" fontId="4" fillId="2" borderId="6" xfId="0" applyNumberFormat="1" applyFont="1" applyFill="1" applyBorder="1" applyAlignment="1">
      <alignment horizontal="center" vertical="top"/>
    </xf>
    <xf numFmtId="4" fontId="4" fillId="4" borderId="6" xfId="0" applyNumberFormat="1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 wrapText="1"/>
    </xf>
    <xf numFmtId="0" fontId="8" fillId="9" borderId="0" xfId="0" applyFont="1" applyFill="1" applyAlignment="1">
      <alignment vertical="center"/>
    </xf>
    <xf numFmtId="4" fontId="3" fillId="9" borderId="0" xfId="0" applyNumberFormat="1" applyFont="1" applyFill="1" applyAlignment="1">
      <alignment horizontal="center" vertical="center"/>
    </xf>
    <xf numFmtId="4" fontId="3" fillId="9" borderId="0" xfId="0" applyNumberFormat="1" applyFont="1" applyFill="1" applyAlignment="1">
      <alignment vertical="center"/>
    </xf>
    <xf numFmtId="2" fontId="3" fillId="9" borderId="0" xfId="0" applyNumberFormat="1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6" fillId="2" borderId="6" xfId="0" applyFont="1" applyFill="1" applyBorder="1" applyAlignment="1">
      <alignment horizontal="left" vertical="top" wrapText="1"/>
    </xf>
  </cellXfs>
  <cellStyles count="1">
    <cellStyle name="ปกติ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627B2-8C97-40BA-81BD-4C90E5D25DDC}">
  <sheetPr>
    <outlinePr summaryBelow="0" summaryRight="0"/>
  </sheetPr>
  <dimension ref="A1:AO1046"/>
  <sheetViews>
    <sheetView tabSelected="1" workbookViewId="0"/>
  </sheetViews>
  <sheetFormatPr defaultColWidth="12.5703125" defaultRowHeight="15.75" customHeight="1"/>
  <cols>
    <col min="1" max="1" width="38.28515625" style="6" customWidth="1"/>
    <col min="2" max="17" width="14.85546875" style="6" customWidth="1"/>
    <col min="18" max="18" width="18.42578125" style="6" customWidth="1"/>
    <col min="19" max="16384" width="12.5703125" style="6"/>
  </cols>
  <sheetData>
    <row r="1" spans="1:41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3"/>
      <c r="S1" s="4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33.75" customHeight="1">
      <c r="A2" s="7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R2" s="9"/>
      <c r="S2" s="10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</row>
    <row r="3" spans="1:41" ht="18.7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4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</row>
    <row r="4" spans="1:41" ht="18.75">
      <c r="A4" s="16" t="s">
        <v>1</v>
      </c>
      <c r="B4" s="17" t="s">
        <v>2</v>
      </c>
      <c r="C4" s="18"/>
      <c r="D4" s="19"/>
      <c r="E4" s="17" t="s">
        <v>3</v>
      </c>
      <c r="F4" s="18"/>
      <c r="G4" s="19"/>
      <c r="H4" s="17" t="s">
        <v>4</v>
      </c>
      <c r="I4" s="18"/>
      <c r="J4" s="19"/>
      <c r="K4" s="17" t="s">
        <v>5</v>
      </c>
      <c r="L4" s="18"/>
      <c r="M4" s="19"/>
      <c r="N4" s="17" t="s">
        <v>6</v>
      </c>
      <c r="O4" s="18"/>
      <c r="P4" s="19"/>
      <c r="Q4" s="17" t="s">
        <v>7</v>
      </c>
      <c r="R4" s="18"/>
      <c r="S4" s="19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</row>
    <row r="5" spans="1:41" ht="18.75">
      <c r="A5" s="20"/>
      <c r="B5" s="21" t="s">
        <v>8</v>
      </c>
      <c r="C5" s="21" t="s">
        <v>9</v>
      </c>
      <c r="D5" s="22" t="s">
        <v>10</v>
      </c>
      <c r="E5" s="21" t="s">
        <v>8</v>
      </c>
      <c r="F5" s="21" t="s">
        <v>11</v>
      </c>
      <c r="G5" s="22" t="s">
        <v>10</v>
      </c>
      <c r="H5" s="21" t="s">
        <v>8</v>
      </c>
      <c r="I5" s="21" t="s">
        <v>12</v>
      </c>
      <c r="J5" s="22" t="s">
        <v>10</v>
      </c>
      <c r="K5" s="21" t="s">
        <v>8</v>
      </c>
      <c r="L5" s="21" t="s">
        <v>13</v>
      </c>
      <c r="M5" s="22" t="s">
        <v>10</v>
      </c>
      <c r="N5" s="21" t="s">
        <v>8</v>
      </c>
      <c r="O5" s="21" t="s">
        <v>14</v>
      </c>
      <c r="P5" s="22" t="s">
        <v>10</v>
      </c>
      <c r="Q5" s="21" t="s">
        <v>8</v>
      </c>
      <c r="R5" s="21" t="s">
        <v>15</v>
      </c>
      <c r="S5" s="22" t="s">
        <v>10</v>
      </c>
      <c r="T5" s="15"/>
      <c r="U5" s="23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</row>
    <row r="6" spans="1:41" ht="18.75">
      <c r="A6" s="24" t="s">
        <v>16</v>
      </c>
      <c r="B6" s="25">
        <f t="shared" ref="B6:C6" si="0">SUM(B7:B15)</f>
        <v>8450400</v>
      </c>
      <c r="C6" s="25">
        <f t="shared" si="0"/>
        <v>4626043.8099999996</v>
      </c>
      <c r="D6" s="25">
        <f>(C6/B6)*100</f>
        <v>54.74348918394395</v>
      </c>
      <c r="E6" s="25">
        <f t="shared" ref="E6:F6" si="1">SUM(E7:E15)</f>
        <v>8604100</v>
      </c>
      <c r="F6" s="25">
        <f t="shared" si="1"/>
        <v>6301061.5000000009</v>
      </c>
      <c r="G6" s="25">
        <f>(F6/E6)*100</f>
        <v>73.233243453702315</v>
      </c>
      <c r="H6" s="25">
        <f t="shared" ref="H6:I6" si="2">SUM(H7:H15)</f>
        <v>11479100</v>
      </c>
      <c r="I6" s="25">
        <f t="shared" si="2"/>
        <v>7751231.1500000004</v>
      </c>
      <c r="J6" s="25">
        <f>(I6/H6)*100</f>
        <v>67.524728855049617</v>
      </c>
      <c r="K6" s="25">
        <f t="shared" ref="K6:L6" si="3">SUM(K7:K15)</f>
        <v>9834600</v>
      </c>
      <c r="L6" s="25">
        <f t="shared" si="3"/>
        <v>6231851.4699999997</v>
      </c>
      <c r="M6" s="25">
        <f>(L6/K6)*100</f>
        <v>63.366598234803654</v>
      </c>
      <c r="N6" s="25">
        <f t="shared" ref="N6:O6" si="4">SUM(N7:N15)</f>
        <v>8779300</v>
      </c>
      <c r="O6" s="25">
        <f t="shared" si="4"/>
        <v>6538363.3700000001</v>
      </c>
      <c r="P6" s="25">
        <f>(O6/N6)*100</f>
        <v>74.474768717323698</v>
      </c>
      <c r="Q6" s="26">
        <f t="shared" ref="Q6:R6" si="5">SUM(Q7:Q15)</f>
        <v>10452100</v>
      </c>
      <c r="R6" s="26">
        <f t="shared" si="5"/>
        <v>3228701.2199999997</v>
      </c>
      <c r="S6" s="25">
        <f>(R6/Q6)*100</f>
        <v>30.890454741152496</v>
      </c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</row>
    <row r="7" spans="1:41" ht="18.75">
      <c r="A7" s="27" t="s">
        <v>17</v>
      </c>
      <c r="B7" s="28">
        <v>3609300</v>
      </c>
      <c r="C7" s="28">
        <v>2216050.11</v>
      </c>
      <c r="D7" s="28"/>
      <c r="E7" s="28">
        <v>3175600</v>
      </c>
      <c r="F7" s="28">
        <v>3233365.43</v>
      </c>
      <c r="G7" s="28"/>
      <c r="H7" s="28">
        <v>3841100</v>
      </c>
      <c r="I7" s="28">
        <v>2856050.05</v>
      </c>
      <c r="J7" s="28"/>
      <c r="K7" s="28">
        <v>3758700</v>
      </c>
      <c r="L7" s="28">
        <v>2869237.94</v>
      </c>
      <c r="M7" s="28"/>
      <c r="N7" s="28">
        <v>3236100</v>
      </c>
      <c r="O7" s="29">
        <v>2745213.57</v>
      </c>
      <c r="P7" s="29"/>
      <c r="Q7" s="30">
        <v>4142500</v>
      </c>
      <c r="R7" s="30">
        <v>1428813.67</v>
      </c>
      <c r="S7" s="31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</row>
    <row r="8" spans="1:41" ht="37.5">
      <c r="A8" s="32" t="s">
        <v>18</v>
      </c>
      <c r="B8" s="29">
        <v>172700</v>
      </c>
      <c r="C8" s="29">
        <v>56000</v>
      </c>
      <c r="D8" s="29"/>
      <c r="E8" s="29">
        <v>100700</v>
      </c>
      <c r="F8" s="29">
        <v>12000</v>
      </c>
      <c r="G8" s="29"/>
      <c r="H8" s="29">
        <v>280000</v>
      </c>
      <c r="I8" s="29">
        <v>10000</v>
      </c>
      <c r="J8" s="29"/>
      <c r="K8" s="29">
        <v>281400</v>
      </c>
      <c r="L8" s="29">
        <v>130940</v>
      </c>
      <c r="M8" s="29"/>
      <c r="N8" s="29">
        <v>109200</v>
      </c>
      <c r="O8" s="29">
        <v>11100</v>
      </c>
      <c r="P8" s="29"/>
      <c r="Q8" s="30">
        <v>51000</v>
      </c>
      <c r="R8" s="30">
        <v>0</v>
      </c>
      <c r="S8" s="31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</row>
    <row r="9" spans="1:41" ht="56.25">
      <c r="A9" s="32" t="s">
        <v>19</v>
      </c>
      <c r="B9" s="29">
        <v>1557300</v>
      </c>
      <c r="C9" s="29">
        <v>1141077.3999999999</v>
      </c>
      <c r="D9" s="29"/>
      <c r="E9" s="29">
        <v>1247400</v>
      </c>
      <c r="F9" s="29">
        <v>1269910.79</v>
      </c>
      <c r="G9" s="29"/>
      <c r="H9" s="29">
        <v>1546500</v>
      </c>
      <c r="I9" s="29">
        <v>1179249.49</v>
      </c>
      <c r="J9" s="29"/>
      <c r="K9" s="29">
        <v>1533600</v>
      </c>
      <c r="L9" s="29">
        <v>631110.19999999995</v>
      </c>
      <c r="M9" s="29"/>
      <c r="N9" s="29">
        <v>1029300</v>
      </c>
      <c r="O9" s="29">
        <v>515224.44</v>
      </c>
      <c r="P9" s="29"/>
      <c r="Q9" s="30">
        <v>761200</v>
      </c>
      <c r="R9" s="30">
        <v>245634.6</v>
      </c>
      <c r="S9" s="31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</row>
    <row r="10" spans="1:41" ht="37.5">
      <c r="A10" s="32" t="s">
        <v>20</v>
      </c>
      <c r="B10" s="33"/>
      <c r="C10" s="33"/>
      <c r="D10" s="29"/>
      <c r="E10" s="29">
        <v>1100800</v>
      </c>
      <c r="F10" s="29">
        <v>585856.46</v>
      </c>
      <c r="G10" s="29"/>
      <c r="H10" s="29">
        <v>2033300</v>
      </c>
      <c r="I10" s="29">
        <v>1841724.49</v>
      </c>
      <c r="J10" s="29"/>
      <c r="K10" s="29">
        <v>1758500</v>
      </c>
      <c r="L10" s="29">
        <v>1286063.8700000001</v>
      </c>
      <c r="M10" s="29"/>
      <c r="N10" s="29">
        <v>1691000</v>
      </c>
      <c r="O10" s="29">
        <v>1267114.8700000001</v>
      </c>
      <c r="P10" s="29"/>
      <c r="Q10" s="30">
        <v>1553000</v>
      </c>
      <c r="R10" s="30">
        <v>752787.4</v>
      </c>
      <c r="S10" s="31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</row>
    <row r="11" spans="1:41" ht="56.25">
      <c r="A11" s="32" t="s">
        <v>21</v>
      </c>
      <c r="B11" s="29">
        <v>210000</v>
      </c>
      <c r="C11" s="29">
        <v>102226</v>
      </c>
      <c r="D11" s="29"/>
      <c r="E11" s="29">
        <v>309400</v>
      </c>
      <c r="F11" s="29">
        <v>59492.7</v>
      </c>
      <c r="G11" s="29"/>
      <c r="H11" s="29">
        <v>710000</v>
      </c>
      <c r="I11" s="29">
        <v>324795.3</v>
      </c>
      <c r="J11" s="29"/>
      <c r="K11" s="29">
        <v>643500</v>
      </c>
      <c r="L11" s="29">
        <v>191511</v>
      </c>
      <c r="M11" s="29"/>
      <c r="N11" s="29">
        <v>541000</v>
      </c>
      <c r="O11" s="29">
        <v>279464.08</v>
      </c>
      <c r="P11" s="29"/>
      <c r="Q11" s="30">
        <v>654000</v>
      </c>
      <c r="R11" s="30">
        <v>98600</v>
      </c>
      <c r="S11" s="31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</row>
    <row r="12" spans="1:41" ht="37.5">
      <c r="A12" s="32" t="s">
        <v>22</v>
      </c>
      <c r="B12" s="29">
        <v>779000</v>
      </c>
      <c r="C12" s="29">
        <v>741150</v>
      </c>
      <c r="D12" s="29"/>
      <c r="E12" s="29">
        <v>255000</v>
      </c>
      <c r="F12" s="29">
        <v>39310</v>
      </c>
      <c r="G12" s="29"/>
      <c r="H12" s="29">
        <v>125000</v>
      </c>
      <c r="I12" s="29">
        <v>0</v>
      </c>
      <c r="J12" s="29"/>
      <c r="K12" s="29">
        <v>117000</v>
      </c>
      <c r="L12" s="29">
        <v>10000</v>
      </c>
      <c r="M12" s="29"/>
      <c r="N12" s="29">
        <v>72000</v>
      </c>
      <c r="O12" s="29">
        <v>7740</v>
      </c>
      <c r="P12" s="29"/>
      <c r="Q12" s="30">
        <v>88900</v>
      </c>
      <c r="R12" s="30">
        <v>3000</v>
      </c>
      <c r="S12" s="31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</row>
    <row r="13" spans="1:41" ht="56.25">
      <c r="A13" s="32" t="s">
        <v>23</v>
      </c>
      <c r="B13" s="33"/>
      <c r="C13" s="33"/>
      <c r="D13" s="29"/>
      <c r="E13" s="33"/>
      <c r="F13" s="33"/>
      <c r="G13" s="29"/>
      <c r="H13" s="33"/>
      <c r="I13" s="33"/>
      <c r="J13" s="29"/>
      <c r="K13" s="33"/>
      <c r="L13" s="33"/>
      <c r="M13" s="29"/>
      <c r="N13" s="29">
        <v>609200</v>
      </c>
      <c r="O13" s="29">
        <v>330853</v>
      </c>
      <c r="P13" s="29"/>
      <c r="Q13" s="30">
        <v>846000</v>
      </c>
      <c r="R13" s="30">
        <v>194107.4</v>
      </c>
      <c r="S13" s="31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</row>
    <row r="14" spans="1:41" ht="56.25">
      <c r="A14" s="32" t="s">
        <v>24</v>
      </c>
      <c r="B14" s="29">
        <v>672400</v>
      </c>
      <c r="C14" s="29">
        <v>204385</v>
      </c>
      <c r="D14" s="29"/>
      <c r="E14" s="29">
        <v>1057200</v>
      </c>
      <c r="F14" s="29">
        <v>239760</v>
      </c>
      <c r="G14" s="29"/>
      <c r="H14" s="29">
        <v>850000</v>
      </c>
      <c r="I14" s="29">
        <v>512312.7</v>
      </c>
      <c r="J14" s="29"/>
      <c r="K14" s="29">
        <v>729000</v>
      </c>
      <c r="L14" s="29">
        <v>316297.76</v>
      </c>
      <c r="M14" s="29"/>
      <c r="N14" s="34"/>
      <c r="O14" s="34"/>
      <c r="P14" s="29"/>
      <c r="Q14" s="30">
        <v>649800</v>
      </c>
      <c r="R14" s="30">
        <v>136655</v>
      </c>
      <c r="S14" s="31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</row>
    <row r="15" spans="1:41" ht="37.5">
      <c r="A15" s="32" t="s">
        <v>25</v>
      </c>
      <c r="B15" s="29">
        <v>1449700</v>
      </c>
      <c r="C15" s="29">
        <v>165155.29999999999</v>
      </c>
      <c r="D15" s="29"/>
      <c r="E15" s="29">
        <v>1358000</v>
      </c>
      <c r="F15" s="29">
        <v>861366.12</v>
      </c>
      <c r="G15" s="29"/>
      <c r="H15" s="29">
        <v>2093200</v>
      </c>
      <c r="I15" s="29">
        <v>1027099.12</v>
      </c>
      <c r="J15" s="29"/>
      <c r="K15" s="29">
        <v>1012900</v>
      </c>
      <c r="L15" s="29">
        <v>796690.7</v>
      </c>
      <c r="M15" s="29"/>
      <c r="N15" s="29">
        <v>1491500</v>
      </c>
      <c r="O15" s="29">
        <v>1381653.41</v>
      </c>
      <c r="P15" s="29"/>
      <c r="Q15" s="30">
        <v>1705700</v>
      </c>
      <c r="R15" s="30">
        <v>369103.15</v>
      </c>
      <c r="S15" s="31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</row>
    <row r="16" spans="1:41" ht="18.75">
      <c r="A16" s="24" t="s">
        <v>26</v>
      </c>
      <c r="B16" s="25">
        <v>557000</v>
      </c>
      <c r="C16" s="25">
        <v>71249.399999999994</v>
      </c>
      <c r="D16" s="25">
        <f>(C16/B16)*100</f>
        <v>12.791633752244163</v>
      </c>
      <c r="E16" s="25">
        <f>246500+255000</f>
        <v>501500</v>
      </c>
      <c r="F16" s="25">
        <f>167121+244033.3</f>
        <v>411154.3</v>
      </c>
      <c r="G16" s="25">
        <f>(F16/E16)*100</f>
        <v>81.984905284147558</v>
      </c>
      <c r="H16" s="25">
        <f>360000+270000</f>
        <v>630000</v>
      </c>
      <c r="I16" s="25">
        <f>317813.3+254022.47</f>
        <v>571835.77</v>
      </c>
      <c r="J16" s="25">
        <f>(I16/H16)*100</f>
        <v>90.76758253968255</v>
      </c>
      <c r="K16" s="25">
        <f>350000+369000</f>
        <v>719000</v>
      </c>
      <c r="L16" s="25">
        <f>347002.5+369361.3</f>
        <v>716363.8</v>
      </c>
      <c r="M16" s="25">
        <f t="shared" ref="M16:M19" si="6">(L16/K16)*100</f>
        <v>99.633351877607794</v>
      </c>
      <c r="N16" s="25">
        <v>685000</v>
      </c>
      <c r="O16" s="25">
        <v>644407.06000000006</v>
      </c>
      <c r="P16" s="25">
        <f t="shared" ref="P16:P19" si="7">(O16/N16)*100</f>
        <v>94.074023357664231</v>
      </c>
      <c r="Q16" s="26">
        <v>1059600</v>
      </c>
      <c r="R16" s="26">
        <v>292738.21000000002</v>
      </c>
      <c r="S16" s="25">
        <f t="shared" ref="S16:S19" si="8">(R16/Q16)*100</f>
        <v>27.627237636844093</v>
      </c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</row>
    <row r="17" spans="1:41" ht="18.75">
      <c r="A17" s="24" t="s">
        <v>27</v>
      </c>
      <c r="B17" s="33"/>
      <c r="C17" s="33"/>
      <c r="D17" s="33"/>
      <c r="E17" s="33"/>
      <c r="F17" s="33"/>
      <c r="G17" s="33"/>
      <c r="H17" s="33"/>
      <c r="I17" s="33"/>
      <c r="J17" s="29"/>
      <c r="K17" s="33"/>
      <c r="L17" s="33"/>
      <c r="M17" s="25" t="e">
        <f t="shared" si="6"/>
        <v>#DIV/0!</v>
      </c>
      <c r="N17" s="25">
        <v>200000</v>
      </c>
      <c r="O17" s="25">
        <v>135000</v>
      </c>
      <c r="P17" s="25">
        <f t="shared" si="7"/>
        <v>67.5</v>
      </c>
      <c r="Q17" s="26">
        <v>560000</v>
      </c>
      <c r="R17" s="26">
        <v>110000</v>
      </c>
      <c r="S17" s="25">
        <f t="shared" si="8"/>
        <v>19.642857142857142</v>
      </c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</row>
    <row r="18" spans="1:41" ht="18.75">
      <c r="A18" s="24" t="s">
        <v>28</v>
      </c>
      <c r="B18" s="25">
        <v>20230000</v>
      </c>
      <c r="C18" s="25">
        <v>7383679.9900000002</v>
      </c>
      <c r="D18" s="25">
        <f t="shared" ref="D18:D19" si="9">(C18/B18)*100</f>
        <v>36.498665299060804</v>
      </c>
      <c r="E18" s="25">
        <v>14007500</v>
      </c>
      <c r="F18" s="25">
        <v>6389649.2699999996</v>
      </c>
      <c r="G18" s="25">
        <f t="shared" ref="G18:G19" si="10">(F18/E18)*100</f>
        <v>45.615914831340348</v>
      </c>
      <c r="H18" s="25">
        <v>18460000</v>
      </c>
      <c r="I18" s="25">
        <v>12917708.57</v>
      </c>
      <c r="J18" s="25">
        <f t="shared" ref="J18:J19" si="11">(I18/H18)*100</f>
        <v>69.97675281690141</v>
      </c>
      <c r="K18" s="25">
        <v>18589000</v>
      </c>
      <c r="L18" s="25">
        <v>4736233.4000000004</v>
      </c>
      <c r="M18" s="25">
        <f t="shared" si="6"/>
        <v>25.478688471676804</v>
      </c>
      <c r="N18" s="25">
        <v>14092500</v>
      </c>
      <c r="O18" s="25">
        <v>6500908.2599999998</v>
      </c>
      <c r="P18" s="25">
        <f t="shared" si="7"/>
        <v>46.130269717935072</v>
      </c>
      <c r="Q18" s="26">
        <v>14120000</v>
      </c>
      <c r="R18" s="26">
        <v>1930456.8</v>
      </c>
      <c r="S18" s="25">
        <f t="shared" si="8"/>
        <v>13.671790368271955</v>
      </c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</row>
    <row r="19" spans="1:41" ht="18.75">
      <c r="A19" s="24" t="s">
        <v>29</v>
      </c>
      <c r="B19" s="25">
        <f t="shared" ref="B19:C19" si="12">SUM(B20:B45)</f>
        <v>2130000</v>
      </c>
      <c r="C19" s="25">
        <f t="shared" si="12"/>
        <v>142620</v>
      </c>
      <c r="D19" s="25">
        <f t="shared" si="9"/>
        <v>6.6957746478873243</v>
      </c>
      <c r="E19" s="25">
        <f>SUM(E20,E23,E44,E45)</f>
        <v>851500</v>
      </c>
      <c r="F19" s="25">
        <f>SUM(F20:F45)</f>
        <v>1164569.7000000002</v>
      </c>
      <c r="G19" s="25">
        <f t="shared" si="10"/>
        <v>136.76684674104524</v>
      </c>
      <c r="H19" s="25">
        <f>SUM(H20,H21,H22,H23,H24,H25,H31,H32,H33)</f>
        <v>2921900</v>
      </c>
      <c r="I19" s="25">
        <f>SUM(I20:I43)</f>
        <v>983900.6399999999</v>
      </c>
      <c r="J19" s="25">
        <f t="shared" si="11"/>
        <v>33.67331667750436</v>
      </c>
      <c r="K19" s="25">
        <f t="shared" ref="K19:L19" si="13">SUM(K20:K40)</f>
        <v>2504800</v>
      </c>
      <c r="L19" s="25">
        <f t="shared" si="13"/>
        <v>848596.95</v>
      </c>
      <c r="M19" s="25">
        <f t="shared" si="6"/>
        <v>33.878830645161287</v>
      </c>
      <c r="N19" s="25">
        <f>SUM(N20,N21,N22,N23,N24,N25,N31,N32,N33)</f>
        <v>2056800</v>
      </c>
      <c r="O19" s="25">
        <f>SUM(O20:O38)</f>
        <v>3014571.0199999996</v>
      </c>
      <c r="P19" s="25">
        <f t="shared" si="7"/>
        <v>146.56607448463629</v>
      </c>
      <c r="Q19" s="26">
        <f>SUM(Q20:Q26)</f>
        <v>1235900</v>
      </c>
      <c r="R19" s="26">
        <f>SUM(R20:R30)</f>
        <v>232641.8</v>
      </c>
      <c r="S19" s="25">
        <f t="shared" si="8"/>
        <v>18.823675054616068</v>
      </c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</row>
    <row r="20" spans="1:41" ht="18.75">
      <c r="A20" s="27" t="s">
        <v>30</v>
      </c>
      <c r="B20" s="29">
        <v>570100</v>
      </c>
      <c r="C20" s="29">
        <v>142620</v>
      </c>
      <c r="D20" s="29"/>
      <c r="E20" s="29">
        <v>344500</v>
      </c>
      <c r="F20" s="29">
        <v>101750.6</v>
      </c>
      <c r="G20" s="29"/>
      <c r="H20" s="29">
        <v>220000</v>
      </c>
      <c r="I20" s="29">
        <v>105325</v>
      </c>
      <c r="J20" s="29"/>
      <c r="K20" s="29">
        <v>360000</v>
      </c>
      <c r="L20" s="29">
        <v>143371</v>
      </c>
      <c r="M20" s="29"/>
      <c r="N20" s="29">
        <v>376200</v>
      </c>
      <c r="O20" s="29">
        <v>97519.8</v>
      </c>
      <c r="P20" s="29"/>
      <c r="Q20" s="30">
        <v>405000</v>
      </c>
      <c r="R20" s="30">
        <v>15230</v>
      </c>
      <c r="S20" s="31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</row>
    <row r="21" spans="1:41" ht="37.5">
      <c r="A21" s="32" t="s">
        <v>31</v>
      </c>
      <c r="B21" s="33"/>
      <c r="C21" s="33"/>
      <c r="D21" s="29"/>
      <c r="E21" s="29">
        <v>70196</v>
      </c>
      <c r="F21" s="29">
        <v>70196</v>
      </c>
      <c r="G21" s="29"/>
      <c r="H21" s="29">
        <v>86900</v>
      </c>
      <c r="I21" s="29">
        <v>0</v>
      </c>
      <c r="J21" s="29"/>
      <c r="K21" s="29">
        <v>82900</v>
      </c>
      <c r="L21" s="29">
        <v>0</v>
      </c>
      <c r="M21" s="29"/>
      <c r="N21" s="29">
        <v>74900</v>
      </c>
      <c r="O21" s="29">
        <v>0</v>
      </c>
      <c r="P21" s="29"/>
      <c r="Q21" s="30">
        <v>60000</v>
      </c>
      <c r="R21" s="30">
        <v>0</v>
      </c>
      <c r="S21" s="31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</row>
    <row r="22" spans="1:41" ht="37.5">
      <c r="A22" s="32" t="s">
        <v>32</v>
      </c>
      <c r="B22" s="33"/>
      <c r="C22" s="33"/>
      <c r="D22" s="29"/>
      <c r="E22" s="29"/>
      <c r="F22" s="29"/>
      <c r="G22" s="29"/>
      <c r="H22" s="29">
        <v>83200</v>
      </c>
      <c r="I22" s="29">
        <v>0</v>
      </c>
      <c r="J22" s="29"/>
      <c r="K22" s="29">
        <v>90500</v>
      </c>
      <c r="L22" s="29">
        <v>0</v>
      </c>
      <c r="M22" s="29"/>
      <c r="N22" s="29">
        <v>85300</v>
      </c>
      <c r="O22" s="29">
        <v>0</v>
      </c>
      <c r="P22" s="29"/>
      <c r="Q22" s="30">
        <v>104900</v>
      </c>
      <c r="R22" s="30">
        <v>71958.5</v>
      </c>
      <c r="S22" s="31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</row>
    <row r="23" spans="1:41" ht="93.75">
      <c r="A23" s="32" t="s">
        <v>33</v>
      </c>
      <c r="B23" s="29">
        <v>247000</v>
      </c>
      <c r="C23" s="29">
        <v>0</v>
      </c>
      <c r="D23" s="29"/>
      <c r="E23" s="29">
        <v>209900</v>
      </c>
      <c r="F23" s="29">
        <v>51179</v>
      </c>
      <c r="G23" s="29"/>
      <c r="H23" s="29">
        <v>207700</v>
      </c>
      <c r="I23" s="29">
        <v>0</v>
      </c>
      <c r="J23" s="29"/>
      <c r="K23" s="29">
        <v>195400</v>
      </c>
      <c r="L23" s="29">
        <v>0</v>
      </c>
      <c r="M23" s="29"/>
      <c r="N23" s="29">
        <v>206700</v>
      </c>
      <c r="O23" s="29">
        <v>0</v>
      </c>
      <c r="P23" s="29"/>
      <c r="Q23" s="30">
        <v>236000</v>
      </c>
      <c r="R23" s="30">
        <v>29600</v>
      </c>
      <c r="S23" s="31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</row>
    <row r="24" spans="1:41" ht="37.5">
      <c r="A24" s="32" t="s">
        <v>34</v>
      </c>
      <c r="B24" s="33"/>
      <c r="C24" s="33"/>
      <c r="D24" s="29"/>
      <c r="E24" s="33"/>
      <c r="F24" s="33"/>
      <c r="G24" s="29"/>
      <c r="H24" s="29">
        <v>104200</v>
      </c>
      <c r="I24" s="29">
        <v>54910</v>
      </c>
      <c r="J24" s="29"/>
      <c r="K24" s="29">
        <v>96900</v>
      </c>
      <c r="L24" s="29">
        <v>13330</v>
      </c>
      <c r="M24" s="29"/>
      <c r="N24" s="29">
        <v>148700</v>
      </c>
      <c r="O24" s="29">
        <v>56074.05</v>
      </c>
      <c r="P24" s="29"/>
      <c r="Q24" s="30">
        <v>147000</v>
      </c>
      <c r="R24" s="30">
        <v>0</v>
      </c>
      <c r="S24" s="31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</row>
    <row r="25" spans="1:41" ht="37.5">
      <c r="A25" s="32" t="s">
        <v>35</v>
      </c>
      <c r="B25" s="33"/>
      <c r="C25" s="33"/>
      <c r="D25" s="29"/>
      <c r="E25" s="33"/>
      <c r="F25" s="33"/>
      <c r="G25" s="29"/>
      <c r="H25" s="29">
        <v>122700</v>
      </c>
      <c r="I25" s="29">
        <v>55417.2</v>
      </c>
      <c r="J25" s="29"/>
      <c r="K25" s="29">
        <v>114200</v>
      </c>
      <c r="L25" s="29">
        <v>38293.25</v>
      </c>
      <c r="M25" s="29"/>
      <c r="N25" s="29">
        <v>113300</v>
      </c>
      <c r="O25" s="29">
        <v>25124.799999999999</v>
      </c>
      <c r="P25" s="29"/>
      <c r="Q25" s="30">
        <v>120000</v>
      </c>
      <c r="R25" s="30">
        <v>45282.8</v>
      </c>
      <c r="S25" s="31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</row>
    <row r="26" spans="1:41" ht="56.25">
      <c r="A26" s="32" t="s">
        <v>36</v>
      </c>
      <c r="B26" s="33"/>
      <c r="C26" s="33"/>
      <c r="D26" s="29"/>
      <c r="E26" s="33"/>
      <c r="F26" s="33"/>
      <c r="G26" s="29"/>
      <c r="H26" s="33"/>
      <c r="I26" s="33"/>
      <c r="J26" s="29"/>
      <c r="K26" s="34"/>
      <c r="L26" s="34"/>
      <c r="M26" s="29"/>
      <c r="N26" s="34"/>
      <c r="O26" s="34"/>
      <c r="P26" s="29"/>
      <c r="Q26" s="30">
        <v>163000</v>
      </c>
      <c r="R26" s="30">
        <v>0</v>
      </c>
      <c r="S26" s="31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</row>
    <row r="27" spans="1:41" ht="56.25">
      <c r="A27" s="32" t="s">
        <v>37</v>
      </c>
      <c r="B27" s="33"/>
      <c r="C27" s="33"/>
      <c r="D27" s="29"/>
      <c r="E27" s="33"/>
      <c r="F27" s="33"/>
      <c r="G27" s="29"/>
      <c r="H27" s="33"/>
      <c r="I27" s="33"/>
      <c r="J27" s="29"/>
      <c r="K27" s="34"/>
      <c r="L27" s="34"/>
      <c r="M27" s="29"/>
      <c r="N27" s="34"/>
      <c r="O27" s="34"/>
      <c r="P27" s="29"/>
      <c r="Q27" s="30">
        <v>63060</v>
      </c>
      <c r="R27" s="30">
        <v>6600</v>
      </c>
      <c r="S27" s="31"/>
      <c r="T27" s="15"/>
      <c r="U27" s="3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</row>
    <row r="28" spans="1:41" ht="56.25">
      <c r="A28" s="32" t="s">
        <v>38</v>
      </c>
      <c r="B28" s="33"/>
      <c r="C28" s="33"/>
      <c r="D28" s="29"/>
      <c r="E28" s="33"/>
      <c r="F28" s="33"/>
      <c r="G28" s="29"/>
      <c r="H28" s="33"/>
      <c r="I28" s="33"/>
      <c r="J28" s="29"/>
      <c r="K28" s="34"/>
      <c r="L28" s="34"/>
      <c r="M28" s="29"/>
      <c r="N28" s="34"/>
      <c r="O28" s="34"/>
      <c r="P28" s="29"/>
      <c r="Q28" s="30">
        <v>51640</v>
      </c>
      <c r="R28" s="30">
        <v>35640</v>
      </c>
      <c r="S28" s="31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</row>
    <row r="29" spans="1:41" ht="56.25">
      <c r="A29" s="32" t="s">
        <v>39</v>
      </c>
      <c r="B29" s="33"/>
      <c r="C29" s="33"/>
      <c r="D29" s="29"/>
      <c r="E29" s="33"/>
      <c r="F29" s="33"/>
      <c r="G29" s="29"/>
      <c r="H29" s="33"/>
      <c r="I29" s="33"/>
      <c r="J29" s="29"/>
      <c r="K29" s="34"/>
      <c r="L29" s="34"/>
      <c r="M29" s="29"/>
      <c r="N29" s="34"/>
      <c r="O29" s="34"/>
      <c r="P29" s="29"/>
      <c r="Q29" s="30">
        <v>18313.84</v>
      </c>
      <c r="R29" s="30">
        <v>5700</v>
      </c>
      <c r="S29" s="31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</row>
    <row r="30" spans="1:41" ht="37.5">
      <c r="A30" s="32" t="s">
        <v>40</v>
      </c>
      <c r="B30" s="33"/>
      <c r="C30" s="33"/>
      <c r="D30" s="29"/>
      <c r="E30" s="33"/>
      <c r="F30" s="33"/>
      <c r="G30" s="29"/>
      <c r="H30" s="33"/>
      <c r="I30" s="33"/>
      <c r="J30" s="29"/>
      <c r="K30" s="34"/>
      <c r="L30" s="34"/>
      <c r="M30" s="29"/>
      <c r="N30" s="29">
        <v>426945</v>
      </c>
      <c r="O30" s="29">
        <v>402580.72</v>
      </c>
      <c r="P30" s="29"/>
      <c r="Q30" s="30">
        <v>339400</v>
      </c>
      <c r="R30" s="30">
        <v>22630.5</v>
      </c>
      <c r="S30" s="31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</row>
    <row r="31" spans="1:41" ht="18.75">
      <c r="A31" s="32" t="s">
        <v>41</v>
      </c>
      <c r="B31" s="33"/>
      <c r="C31" s="33"/>
      <c r="D31" s="29"/>
      <c r="E31" s="33"/>
      <c r="F31" s="33"/>
      <c r="G31" s="29"/>
      <c r="H31" s="29">
        <v>117600</v>
      </c>
      <c r="I31" s="29">
        <v>0</v>
      </c>
      <c r="J31" s="29"/>
      <c r="K31" s="29">
        <v>111600</v>
      </c>
      <c r="L31" s="29">
        <v>0</v>
      </c>
      <c r="M31" s="29"/>
      <c r="N31" s="29">
        <v>109100</v>
      </c>
      <c r="O31" s="29">
        <v>0</v>
      </c>
      <c r="P31" s="25"/>
      <c r="Q31" s="36"/>
      <c r="R31" s="36"/>
      <c r="S31" s="37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</row>
    <row r="32" spans="1:41" ht="75">
      <c r="A32" s="32" t="s">
        <v>42</v>
      </c>
      <c r="B32" s="33"/>
      <c r="C32" s="33"/>
      <c r="D32" s="29"/>
      <c r="E32" s="33"/>
      <c r="F32" s="33"/>
      <c r="G32" s="29"/>
      <c r="H32" s="29">
        <v>287600</v>
      </c>
      <c r="I32" s="29">
        <v>0</v>
      </c>
      <c r="J32" s="29"/>
      <c r="K32" s="29">
        <v>273700</v>
      </c>
      <c r="L32" s="29">
        <v>0</v>
      </c>
      <c r="M32" s="29"/>
      <c r="N32" s="29">
        <v>274100</v>
      </c>
      <c r="O32" s="29">
        <v>0</v>
      </c>
      <c r="P32" s="29"/>
      <c r="Q32" s="36"/>
      <c r="R32" s="36"/>
      <c r="S32" s="37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</row>
    <row r="33" spans="1:41" ht="187.5">
      <c r="A33" s="32" t="s">
        <v>43</v>
      </c>
      <c r="B33" s="29">
        <v>1312900</v>
      </c>
      <c r="C33" s="29">
        <v>0</v>
      </c>
      <c r="D33" s="29"/>
      <c r="E33" s="29">
        <v>905350</v>
      </c>
      <c r="F33" s="29">
        <v>905350</v>
      </c>
      <c r="G33" s="29"/>
      <c r="H33" s="29">
        <v>1692000</v>
      </c>
      <c r="I33" s="29">
        <v>688412.44</v>
      </c>
      <c r="J33" s="29"/>
      <c r="K33" s="29">
        <v>1153800</v>
      </c>
      <c r="L33" s="29">
        <v>639962.19999999995</v>
      </c>
      <c r="M33" s="29"/>
      <c r="N33" s="29">
        <v>668500</v>
      </c>
      <c r="O33" s="29">
        <v>564921.30000000005</v>
      </c>
      <c r="P33" s="29"/>
      <c r="Q33" s="36"/>
      <c r="R33" s="36"/>
      <c r="S33" s="37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</row>
    <row r="34" spans="1:41" ht="56.25">
      <c r="A34" s="32" t="s">
        <v>44</v>
      </c>
      <c r="B34" s="33"/>
      <c r="C34" s="33"/>
      <c r="D34" s="29"/>
      <c r="E34" s="33"/>
      <c r="F34" s="33"/>
      <c r="G34" s="29"/>
      <c r="H34" s="33"/>
      <c r="I34" s="33"/>
      <c r="J34" s="29"/>
      <c r="K34" s="34"/>
      <c r="L34" s="34"/>
      <c r="M34" s="29"/>
      <c r="N34" s="29">
        <v>4730</v>
      </c>
      <c r="O34" s="29">
        <v>42</v>
      </c>
      <c r="P34" s="29"/>
      <c r="Q34" s="36"/>
      <c r="R34" s="36"/>
      <c r="S34" s="37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</row>
    <row r="35" spans="1:41" ht="75">
      <c r="A35" s="32" t="s">
        <v>45</v>
      </c>
      <c r="B35" s="33"/>
      <c r="C35" s="33"/>
      <c r="D35" s="29"/>
      <c r="E35" s="33"/>
      <c r="F35" s="33"/>
      <c r="G35" s="29"/>
      <c r="H35" s="33"/>
      <c r="I35" s="33"/>
      <c r="J35" s="29"/>
      <c r="K35" s="34"/>
      <c r="L35" s="34"/>
      <c r="M35" s="29"/>
      <c r="N35" s="29">
        <v>15800</v>
      </c>
      <c r="O35" s="29">
        <v>15400</v>
      </c>
      <c r="P35" s="29"/>
      <c r="Q35" s="36"/>
      <c r="R35" s="36"/>
      <c r="S35" s="37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</row>
    <row r="36" spans="1:41" ht="75">
      <c r="A36" s="32" t="s">
        <v>46</v>
      </c>
      <c r="B36" s="33"/>
      <c r="C36" s="33"/>
      <c r="D36" s="29"/>
      <c r="E36" s="33"/>
      <c r="F36" s="33"/>
      <c r="G36" s="29"/>
      <c r="H36" s="33"/>
      <c r="I36" s="33"/>
      <c r="J36" s="29"/>
      <c r="K36" s="34"/>
      <c r="L36" s="34"/>
      <c r="M36" s="29"/>
      <c r="N36" s="29">
        <v>24650</v>
      </c>
      <c r="O36" s="29">
        <v>14786.7</v>
      </c>
      <c r="P36" s="29"/>
      <c r="Q36" s="36"/>
      <c r="R36" s="36"/>
      <c r="S36" s="37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</row>
    <row r="37" spans="1:41" ht="93.75">
      <c r="A37" s="32" t="s">
        <v>47</v>
      </c>
      <c r="B37" s="33"/>
      <c r="C37" s="33"/>
      <c r="D37" s="29"/>
      <c r="E37" s="33"/>
      <c r="F37" s="33"/>
      <c r="G37" s="29"/>
      <c r="H37" s="33"/>
      <c r="I37" s="33"/>
      <c r="J37" s="29"/>
      <c r="K37" s="34"/>
      <c r="L37" s="34"/>
      <c r="M37" s="29"/>
      <c r="N37" s="29">
        <v>13368</v>
      </c>
      <c r="O37" s="29">
        <v>9196.65</v>
      </c>
      <c r="P37" s="29"/>
      <c r="Q37" s="36"/>
      <c r="R37" s="36"/>
      <c r="S37" s="37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</row>
    <row r="38" spans="1:41" ht="75">
      <c r="A38" s="32" t="s">
        <v>48</v>
      </c>
      <c r="B38" s="33"/>
      <c r="C38" s="33"/>
      <c r="D38" s="29"/>
      <c r="E38" s="33"/>
      <c r="F38" s="33"/>
      <c r="G38" s="29"/>
      <c r="H38" s="33"/>
      <c r="I38" s="33"/>
      <c r="J38" s="29"/>
      <c r="K38" s="34"/>
      <c r="L38" s="34"/>
      <c r="M38" s="29"/>
      <c r="N38" s="29">
        <v>1828925</v>
      </c>
      <c r="O38" s="29">
        <v>1828925</v>
      </c>
      <c r="P38" s="29"/>
      <c r="Q38" s="36"/>
      <c r="R38" s="36"/>
      <c r="S38" s="37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</row>
    <row r="39" spans="1:41" ht="56.25">
      <c r="A39" s="32" t="s">
        <v>49</v>
      </c>
      <c r="B39" s="33"/>
      <c r="C39" s="33"/>
      <c r="D39" s="29"/>
      <c r="E39" s="33"/>
      <c r="F39" s="33"/>
      <c r="G39" s="29"/>
      <c r="H39" s="29">
        <v>8970</v>
      </c>
      <c r="I39" s="29">
        <v>8970</v>
      </c>
      <c r="J39" s="29"/>
      <c r="K39" s="29">
        <v>14500</v>
      </c>
      <c r="L39" s="29">
        <v>8740.5</v>
      </c>
      <c r="M39" s="29"/>
      <c r="N39" s="33"/>
      <c r="O39" s="33"/>
      <c r="P39" s="29"/>
      <c r="Q39" s="33"/>
      <c r="R39" s="33"/>
      <c r="S39" s="37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</row>
    <row r="40" spans="1:41" ht="75">
      <c r="A40" s="32" t="s">
        <v>50</v>
      </c>
      <c r="B40" s="33"/>
      <c r="C40" s="33"/>
      <c r="D40" s="29"/>
      <c r="E40" s="33"/>
      <c r="F40" s="33"/>
      <c r="G40" s="29"/>
      <c r="H40" s="33"/>
      <c r="I40" s="33"/>
      <c r="J40" s="29"/>
      <c r="K40" s="29">
        <v>11300</v>
      </c>
      <c r="L40" s="29">
        <v>4900</v>
      </c>
      <c r="M40" s="29"/>
      <c r="N40" s="33"/>
      <c r="O40" s="33"/>
      <c r="P40" s="25"/>
      <c r="Q40" s="33"/>
      <c r="R40" s="33"/>
      <c r="S40" s="37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</row>
    <row r="41" spans="1:41" ht="112.5">
      <c r="A41" s="32" t="s">
        <v>51</v>
      </c>
      <c r="B41" s="33"/>
      <c r="C41" s="33"/>
      <c r="D41" s="29"/>
      <c r="E41" s="33"/>
      <c r="F41" s="33"/>
      <c r="G41" s="29"/>
      <c r="H41" s="29">
        <v>41570</v>
      </c>
      <c r="I41" s="29">
        <v>41570</v>
      </c>
      <c r="J41" s="29"/>
      <c r="K41" s="33"/>
      <c r="L41" s="33"/>
      <c r="M41" s="29"/>
      <c r="N41" s="33"/>
      <c r="O41" s="33"/>
      <c r="P41" s="25"/>
      <c r="Q41" s="33"/>
      <c r="R41" s="33"/>
      <c r="S41" s="37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</row>
    <row r="42" spans="1:41" ht="56.25">
      <c r="A42" s="32" t="s">
        <v>52</v>
      </c>
      <c r="B42" s="33"/>
      <c r="C42" s="33"/>
      <c r="D42" s="29"/>
      <c r="E42" s="33"/>
      <c r="F42" s="33"/>
      <c r="G42" s="29"/>
      <c r="H42" s="29">
        <v>11924</v>
      </c>
      <c r="I42" s="29">
        <v>11924</v>
      </c>
      <c r="J42" s="29"/>
      <c r="K42" s="33"/>
      <c r="L42" s="33"/>
      <c r="M42" s="29"/>
      <c r="N42" s="33"/>
      <c r="O42" s="33"/>
      <c r="P42" s="25"/>
      <c r="Q42" s="33"/>
      <c r="R42" s="33"/>
      <c r="S42" s="37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</row>
    <row r="43" spans="1:41" ht="93.75">
      <c r="A43" s="32" t="s">
        <v>53</v>
      </c>
      <c r="B43" s="33"/>
      <c r="C43" s="33"/>
      <c r="D43" s="29"/>
      <c r="E43" s="33"/>
      <c r="F43" s="33"/>
      <c r="G43" s="29"/>
      <c r="H43" s="29">
        <v>17372</v>
      </c>
      <c r="I43" s="29">
        <v>17372</v>
      </c>
      <c r="J43" s="25"/>
      <c r="K43" s="33"/>
      <c r="L43" s="33"/>
      <c r="M43" s="25"/>
      <c r="N43" s="33"/>
      <c r="O43" s="33"/>
      <c r="P43" s="25"/>
      <c r="Q43" s="33"/>
      <c r="R43" s="33"/>
      <c r="S43" s="37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</row>
    <row r="44" spans="1:41" ht="93.75">
      <c r="A44" s="32" t="s">
        <v>54</v>
      </c>
      <c r="B44" s="33"/>
      <c r="C44" s="33"/>
      <c r="D44" s="29"/>
      <c r="E44" s="29">
        <v>179000</v>
      </c>
      <c r="F44" s="29">
        <v>0</v>
      </c>
      <c r="G44" s="29"/>
      <c r="H44" s="33"/>
      <c r="I44" s="33"/>
      <c r="J44" s="25"/>
      <c r="K44" s="33"/>
      <c r="L44" s="33"/>
      <c r="M44" s="25"/>
      <c r="N44" s="33"/>
      <c r="O44" s="33"/>
      <c r="P44" s="25"/>
      <c r="Q44" s="33"/>
      <c r="R44" s="33"/>
      <c r="S44" s="37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</row>
    <row r="45" spans="1:41" ht="37.5">
      <c r="A45" s="32" t="s">
        <v>55</v>
      </c>
      <c r="B45" s="33"/>
      <c r="C45" s="33"/>
      <c r="D45" s="29"/>
      <c r="E45" s="29">
        <v>118100</v>
      </c>
      <c r="F45" s="29">
        <v>36094.1</v>
      </c>
      <c r="G45" s="29"/>
      <c r="H45" s="33"/>
      <c r="I45" s="33"/>
      <c r="J45" s="25"/>
      <c r="K45" s="33"/>
      <c r="L45" s="33"/>
      <c r="M45" s="25"/>
      <c r="N45" s="33"/>
      <c r="O45" s="33"/>
      <c r="P45" s="25"/>
      <c r="Q45" s="33"/>
      <c r="R45" s="33"/>
      <c r="S45" s="37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</row>
    <row r="46" spans="1:41" ht="18.75">
      <c r="A46" s="24" t="s">
        <v>56</v>
      </c>
      <c r="B46" s="25">
        <v>147000</v>
      </c>
      <c r="C46" s="25">
        <v>18745</v>
      </c>
      <c r="D46" s="25">
        <f t="shared" ref="D46:D51" si="14">(C46/B46)*100</f>
        <v>12.75170068027211</v>
      </c>
      <c r="E46" s="25">
        <v>161500</v>
      </c>
      <c r="F46" s="25">
        <v>149503.57999999999</v>
      </c>
      <c r="G46" s="25">
        <f t="shared" ref="G46:G51" si="15">(F46/E46)*100</f>
        <v>92.571876160990712</v>
      </c>
      <c r="H46" s="25">
        <v>180000</v>
      </c>
      <c r="I46" s="25">
        <v>191936.77</v>
      </c>
      <c r="J46" s="25">
        <f t="shared" ref="J46:J51" si="16">(I46/H46)*100</f>
        <v>106.63153888888888</v>
      </c>
      <c r="K46" s="25">
        <v>180000</v>
      </c>
      <c r="L46" s="25">
        <v>217369</v>
      </c>
      <c r="M46" s="25">
        <f t="shared" ref="M46:M51" si="17">(L46/K46)*100</f>
        <v>120.76055555555556</v>
      </c>
      <c r="N46" s="25">
        <v>210000</v>
      </c>
      <c r="O46" s="25">
        <v>192221</v>
      </c>
      <c r="P46" s="25">
        <f t="shared" ref="P46:P51" si="18">(O46/N46)*100</f>
        <v>91.533809523809524</v>
      </c>
      <c r="Q46" s="26">
        <v>230000</v>
      </c>
      <c r="R46" s="26">
        <v>61754</v>
      </c>
      <c r="S46" s="25">
        <f t="shared" ref="S46:S51" si="19">(R46/Q46)*100</f>
        <v>26.849565217391302</v>
      </c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</row>
    <row r="47" spans="1:41" ht="18.75">
      <c r="A47" s="24" t="s">
        <v>57</v>
      </c>
      <c r="B47" s="25">
        <v>14232900</v>
      </c>
      <c r="C47" s="25">
        <v>13137820.42</v>
      </c>
      <c r="D47" s="25">
        <f t="shared" si="14"/>
        <v>92.30599821540234</v>
      </c>
      <c r="E47" s="25">
        <v>14525900</v>
      </c>
      <c r="F47" s="25">
        <v>13294831.98</v>
      </c>
      <c r="G47" s="25">
        <f t="shared" si="15"/>
        <v>91.525013802931326</v>
      </c>
      <c r="H47" s="25">
        <v>15651600</v>
      </c>
      <c r="I47" s="25">
        <v>13791790.890000001</v>
      </c>
      <c r="J47" s="25">
        <f t="shared" si="16"/>
        <v>88.117450548186767</v>
      </c>
      <c r="K47" s="25">
        <v>13459600</v>
      </c>
      <c r="L47" s="25">
        <v>12953197.720000001</v>
      </c>
      <c r="M47" s="25">
        <f t="shared" si="17"/>
        <v>96.237612707658485</v>
      </c>
      <c r="N47" s="25">
        <v>14666200</v>
      </c>
      <c r="O47" s="25">
        <v>13841437.67</v>
      </c>
      <c r="P47" s="25">
        <f t="shared" si="18"/>
        <v>94.37644154586738</v>
      </c>
      <c r="Q47" s="26">
        <v>15664400</v>
      </c>
      <c r="R47" s="26">
        <v>6860716.3499999996</v>
      </c>
      <c r="S47" s="25">
        <f t="shared" si="19"/>
        <v>43.798143242000968</v>
      </c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</row>
    <row r="48" spans="1:41" ht="18.75">
      <c r="A48" s="24" t="s">
        <v>58</v>
      </c>
      <c r="B48" s="25">
        <v>635700</v>
      </c>
      <c r="C48" s="25">
        <v>248813</v>
      </c>
      <c r="D48" s="25">
        <f t="shared" si="14"/>
        <v>39.140003146138113</v>
      </c>
      <c r="E48" s="25">
        <v>522400</v>
      </c>
      <c r="F48" s="25">
        <v>707872.32</v>
      </c>
      <c r="G48" s="25">
        <f t="shared" si="15"/>
        <v>135.50388973966307</v>
      </c>
      <c r="H48" s="25">
        <v>500000</v>
      </c>
      <c r="I48" s="25">
        <v>959219.44</v>
      </c>
      <c r="J48" s="25">
        <f t="shared" si="16"/>
        <v>191.84388799999999</v>
      </c>
      <c r="K48" s="25">
        <v>1260000</v>
      </c>
      <c r="L48" s="25">
        <v>948357.93</v>
      </c>
      <c r="M48" s="25">
        <f t="shared" si="17"/>
        <v>75.266502380952389</v>
      </c>
      <c r="N48" s="25">
        <v>700000</v>
      </c>
      <c r="O48" s="25">
        <v>687015.4</v>
      </c>
      <c r="P48" s="25">
        <f t="shared" si="18"/>
        <v>98.145057142857155</v>
      </c>
      <c r="Q48" s="26">
        <v>800000</v>
      </c>
      <c r="R48" s="26">
        <v>339331.37</v>
      </c>
      <c r="S48" s="25">
        <f t="shared" si="19"/>
        <v>42.416421249999999</v>
      </c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</row>
    <row r="49" spans="1:41" ht="18.75">
      <c r="A49" s="24" t="s">
        <v>59</v>
      </c>
      <c r="B49" s="25">
        <v>335000</v>
      </c>
      <c r="C49" s="25">
        <v>112394</v>
      </c>
      <c r="D49" s="25">
        <f t="shared" si="14"/>
        <v>33.550447761194029</v>
      </c>
      <c r="E49" s="25">
        <v>340000</v>
      </c>
      <c r="F49" s="25">
        <v>174378</v>
      </c>
      <c r="G49" s="25">
        <f t="shared" si="15"/>
        <v>51.287647058823524</v>
      </c>
      <c r="H49" s="25">
        <v>250000</v>
      </c>
      <c r="I49" s="25">
        <v>175449</v>
      </c>
      <c r="J49" s="25">
        <f t="shared" si="16"/>
        <v>70.179599999999994</v>
      </c>
      <c r="K49" s="25">
        <v>270000</v>
      </c>
      <c r="L49" s="25">
        <v>257492.8</v>
      </c>
      <c r="M49" s="25">
        <f t="shared" si="17"/>
        <v>95.367703703703697</v>
      </c>
      <c r="N49" s="25">
        <v>200000</v>
      </c>
      <c r="O49" s="25">
        <v>197598</v>
      </c>
      <c r="P49" s="25">
        <f t="shared" si="18"/>
        <v>98.799000000000007</v>
      </c>
      <c r="Q49" s="26">
        <v>358000</v>
      </c>
      <c r="R49" s="26">
        <v>55846</v>
      </c>
      <c r="S49" s="25">
        <f t="shared" si="19"/>
        <v>15.599441340782121</v>
      </c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</row>
    <row r="50" spans="1:41" ht="18.75">
      <c r="A50" s="24" t="s">
        <v>60</v>
      </c>
      <c r="B50" s="25">
        <v>200000</v>
      </c>
      <c r="C50" s="25">
        <v>50063.16</v>
      </c>
      <c r="D50" s="25">
        <f t="shared" si="14"/>
        <v>25.031580000000002</v>
      </c>
      <c r="E50" s="25">
        <v>331100</v>
      </c>
      <c r="F50" s="25">
        <v>0</v>
      </c>
      <c r="G50" s="25">
        <f t="shared" si="15"/>
        <v>0</v>
      </c>
      <c r="H50" s="25">
        <v>200000</v>
      </c>
      <c r="I50" s="25">
        <v>200000</v>
      </c>
      <c r="J50" s="25">
        <f t="shared" si="16"/>
        <v>100</v>
      </c>
      <c r="K50" s="25">
        <v>200000</v>
      </c>
      <c r="L50" s="25">
        <v>80720</v>
      </c>
      <c r="M50" s="25">
        <f t="shared" si="17"/>
        <v>40.36</v>
      </c>
      <c r="N50" s="25">
        <v>200000</v>
      </c>
      <c r="O50" s="25">
        <v>162455</v>
      </c>
      <c r="P50" s="25">
        <f t="shared" si="18"/>
        <v>81.227499999999992</v>
      </c>
      <c r="Q50" s="26">
        <v>200000</v>
      </c>
      <c r="R50" s="26">
        <v>11090</v>
      </c>
      <c r="S50" s="25">
        <f t="shared" si="19"/>
        <v>5.5449999999999999</v>
      </c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</row>
    <row r="51" spans="1:41" ht="18.75">
      <c r="A51" s="38" t="s">
        <v>61</v>
      </c>
      <c r="B51" s="25">
        <f t="shared" ref="B51:C51" si="20">SUM(B6,B16,B18,B19,B46,B47,B48,B49,B50)</f>
        <v>46918000</v>
      </c>
      <c r="C51" s="25">
        <f t="shared" si="20"/>
        <v>25791428.779999997</v>
      </c>
      <c r="D51" s="25">
        <f t="shared" si="14"/>
        <v>54.971287736050122</v>
      </c>
      <c r="E51" s="25">
        <f t="shared" ref="E51:F51" si="21">SUM(E6,E16,E18,E19,E46,E47,E48,E49,E50)</f>
        <v>39845500</v>
      </c>
      <c r="F51" s="25">
        <f t="shared" si="21"/>
        <v>28593020.649999999</v>
      </c>
      <c r="G51" s="25">
        <f t="shared" si="15"/>
        <v>71.759723557239838</v>
      </c>
      <c r="H51" s="25">
        <f t="shared" ref="H51:I51" si="22">SUM(H6,H16,H18,H19,H46,H47,H48,H49,H50)</f>
        <v>50272600</v>
      </c>
      <c r="I51" s="25">
        <f t="shared" si="22"/>
        <v>37543072.230000004</v>
      </c>
      <c r="J51" s="25">
        <f t="shared" si="16"/>
        <v>74.678994581541446</v>
      </c>
      <c r="K51" s="25">
        <f t="shared" ref="K51:L51" si="23">SUM(K6,K16,K18,K19,K46,K47,K48,K49,K50)</f>
        <v>47017000</v>
      </c>
      <c r="L51" s="25">
        <f t="shared" si="23"/>
        <v>26990183.07</v>
      </c>
      <c r="M51" s="25">
        <f t="shared" si="17"/>
        <v>57.405157857796119</v>
      </c>
      <c r="N51" s="25">
        <f t="shared" ref="N51:O51" si="24">SUM(N6,N16,N17,N18,N19,N46,N47,N48,N49,N50)</f>
        <v>41789800</v>
      </c>
      <c r="O51" s="25">
        <f t="shared" si="24"/>
        <v>31913976.780000001</v>
      </c>
      <c r="P51" s="25">
        <f t="shared" si="18"/>
        <v>76.367861966317136</v>
      </c>
      <c r="Q51" s="26">
        <f t="shared" ref="Q51:R51" si="25">SUM(Q6,Q16,Q17,Q18,Q19,Q46,Q47,Q48,Q49,Q50)</f>
        <v>44680000</v>
      </c>
      <c r="R51" s="26">
        <f t="shared" si="25"/>
        <v>13123275.749999998</v>
      </c>
      <c r="S51" s="25">
        <f t="shared" si="19"/>
        <v>29.371700425246189</v>
      </c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</row>
    <row r="52" spans="1:41" ht="18.75">
      <c r="A52" s="15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1"/>
      <c r="R52" s="41"/>
      <c r="S52" s="42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</row>
    <row r="53" spans="1:41" ht="18.75">
      <c r="A53" s="15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1"/>
      <c r="R53" s="41"/>
      <c r="S53" s="42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</row>
    <row r="54" spans="1:41" ht="18.75">
      <c r="A54" s="15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1"/>
      <c r="R54" s="41"/>
      <c r="S54" s="42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</row>
    <row r="55" spans="1:41" ht="18.75">
      <c r="A55" s="15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1"/>
      <c r="R55" s="41"/>
      <c r="S55" s="42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</row>
    <row r="56" spans="1:41" ht="33.75" customHeight="1">
      <c r="A56" s="43" t="s">
        <v>62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5"/>
      <c r="R56" s="45"/>
      <c r="S56" s="46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</row>
    <row r="57" spans="1:41" ht="18.75">
      <c r="A57" s="12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1"/>
      <c r="R57" s="41"/>
      <c r="S57" s="42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</row>
    <row r="58" spans="1:41" ht="18.75">
      <c r="A58" s="16" t="s">
        <v>1</v>
      </c>
      <c r="B58" s="17" t="s">
        <v>2</v>
      </c>
      <c r="C58" s="18"/>
      <c r="D58" s="19"/>
      <c r="E58" s="17" t="s">
        <v>3</v>
      </c>
      <c r="F58" s="18"/>
      <c r="G58" s="19"/>
      <c r="H58" s="17" t="s">
        <v>4</v>
      </c>
      <c r="I58" s="18"/>
      <c r="J58" s="19"/>
      <c r="K58" s="17" t="s">
        <v>5</v>
      </c>
      <c r="L58" s="18"/>
      <c r="M58" s="19"/>
      <c r="N58" s="17" t="s">
        <v>6</v>
      </c>
      <c r="O58" s="18"/>
      <c r="P58" s="19"/>
      <c r="Q58" s="17" t="s">
        <v>7</v>
      </c>
      <c r="R58" s="18"/>
      <c r="S58" s="19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</row>
    <row r="59" spans="1:41" ht="18.75">
      <c r="A59" s="20"/>
      <c r="B59" s="21" t="s">
        <v>8</v>
      </c>
      <c r="C59" s="21" t="s">
        <v>9</v>
      </c>
      <c r="D59" s="22" t="s">
        <v>10</v>
      </c>
      <c r="E59" s="21" t="s">
        <v>8</v>
      </c>
      <c r="F59" s="21" t="s">
        <v>11</v>
      </c>
      <c r="G59" s="22" t="s">
        <v>10</v>
      </c>
      <c r="H59" s="21" t="s">
        <v>8</v>
      </c>
      <c r="I59" s="21" t="s">
        <v>12</v>
      </c>
      <c r="J59" s="22" t="s">
        <v>10</v>
      </c>
      <c r="K59" s="21" t="s">
        <v>8</v>
      </c>
      <c r="L59" s="21" t="s">
        <v>13</v>
      </c>
      <c r="M59" s="22" t="s">
        <v>10</v>
      </c>
      <c r="N59" s="21" t="s">
        <v>8</v>
      </c>
      <c r="O59" s="21" t="s">
        <v>14</v>
      </c>
      <c r="P59" s="22" t="s">
        <v>10</v>
      </c>
      <c r="Q59" s="21" t="s">
        <v>8</v>
      </c>
      <c r="R59" s="21" t="s">
        <v>15</v>
      </c>
      <c r="S59" s="22" t="s">
        <v>10</v>
      </c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</row>
    <row r="60" spans="1:41" ht="18.75">
      <c r="A60" s="48" t="s">
        <v>63</v>
      </c>
      <c r="B60" s="25">
        <f t="shared" ref="B60:C60" si="26">B61+B65+B70</f>
        <v>2757500</v>
      </c>
      <c r="C60" s="25">
        <f t="shared" si="26"/>
        <v>4424251.32</v>
      </c>
      <c r="D60" s="25">
        <f>C60*100/$C$77</f>
        <v>90.058019025597375</v>
      </c>
      <c r="E60" s="25">
        <f t="shared" ref="E60:F60" si="27">E61+E65</f>
        <v>3896500</v>
      </c>
      <c r="F60" s="25">
        <f t="shared" si="27"/>
        <v>3283910.92</v>
      </c>
      <c r="G60" s="25">
        <f>F60*100/$F$77</f>
        <v>76.972777674686256</v>
      </c>
      <c r="H60" s="25">
        <f t="shared" ref="H60:I60" si="28">SUM(H61)</f>
        <v>2750350</v>
      </c>
      <c r="I60" s="25">
        <f t="shared" si="28"/>
        <v>2159317.88</v>
      </c>
      <c r="J60" s="25">
        <f>I60*100/$I$77</f>
        <v>63.359715938618272</v>
      </c>
      <c r="K60" s="25">
        <f t="shared" ref="K60:L60" si="29">K61+K65+K70</f>
        <v>4056900</v>
      </c>
      <c r="L60" s="25">
        <f t="shared" si="29"/>
        <v>3327121.55</v>
      </c>
      <c r="M60" s="25">
        <f>L60*100/$L$77</f>
        <v>66.986193767992887</v>
      </c>
      <c r="N60" s="25">
        <f t="shared" ref="N60:O60" si="30">N61+N65</f>
        <v>4172700</v>
      </c>
      <c r="O60" s="25">
        <f t="shared" si="30"/>
        <v>3237331.96</v>
      </c>
      <c r="P60" s="25">
        <f>O60*100/$O$77</f>
        <v>65.856451193522929</v>
      </c>
      <c r="Q60" s="26">
        <f t="shared" ref="Q60:R60" si="31">Q61+Q65</f>
        <v>4120000</v>
      </c>
      <c r="R60" s="26">
        <f t="shared" si="31"/>
        <v>985168.54</v>
      </c>
      <c r="S60" s="37">
        <f>R60*100/$R$77</f>
        <v>58.156867374164513</v>
      </c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</row>
    <row r="61" spans="1:41" ht="18.75">
      <c r="A61" s="49" t="s">
        <v>64</v>
      </c>
      <c r="B61" s="25">
        <f t="shared" ref="B61:C61" si="32">B62+B63+B64</f>
        <v>2435000</v>
      </c>
      <c r="C61" s="25">
        <f t="shared" si="32"/>
        <v>993653.35000000009</v>
      </c>
      <c r="D61" s="29"/>
      <c r="E61" s="25">
        <f t="shared" ref="E61:F61" si="33">SUM(E62:E64)</f>
        <v>2741500</v>
      </c>
      <c r="F61" s="25">
        <f t="shared" si="33"/>
        <v>2128910.9300000002</v>
      </c>
      <c r="H61" s="25">
        <f t="shared" ref="H61:I61" si="34">SUM(H62:H64)</f>
        <v>2750350</v>
      </c>
      <c r="I61" s="25">
        <f t="shared" si="34"/>
        <v>2159317.88</v>
      </c>
      <c r="J61" s="29"/>
      <c r="K61" s="25">
        <f t="shared" ref="K61:L61" si="35">SUM(K62:K64)</f>
        <v>3155800</v>
      </c>
      <c r="L61" s="25">
        <f t="shared" si="35"/>
        <v>2451166.0499999998</v>
      </c>
      <c r="M61" s="25"/>
      <c r="N61" s="25">
        <f t="shared" ref="N61:O61" si="36">SUM(N62:N64)</f>
        <v>4005600</v>
      </c>
      <c r="O61" s="25">
        <f t="shared" si="36"/>
        <v>3070411.96</v>
      </c>
      <c r="P61" s="25"/>
      <c r="Q61" s="26">
        <f t="shared" ref="Q61:R61" si="37">SUM(Q62:Q64)</f>
        <v>3970000</v>
      </c>
      <c r="R61" s="26">
        <f t="shared" si="37"/>
        <v>985168.54</v>
      </c>
      <c r="S61" s="37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</row>
    <row r="62" spans="1:41" ht="18.75">
      <c r="A62" s="50" t="s">
        <v>65</v>
      </c>
      <c r="B62" s="29">
        <v>1455000</v>
      </c>
      <c r="C62" s="29">
        <v>497763.9</v>
      </c>
      <c r="D62" s="29"/>
      <c r="E62" s="29">
        <v>1249500</v>
      </c>
      <c r="F62" s="29">
        <v>1264359.1000000001</v>
      </c>
      <c r="G62" s="29"/>
      <c r="H62" s="29">
        <v>1408750</v>
      </c>
      <c r="I62" s="29">
        <v>1261356.8799999999</v>
      </c>
      <c r="J62" s="29"/>
      <c r="K62" s="29">
        <v>1408800</v>
      </c>
      <c r="L62" s="29">
        <v>1078196.8899999999</v>
      </c>
      <c r="M62" s="29"/>
      <c r="N62" s="29">
        <v>1972100</v>
      </c>
      <c r="O62" s="29">
        <v>1444328.14</v>
      </c>
      <c r="P62" s="29"/>
      <c r="Q62" s="30">
        <v>2043300</v>
      </c>
      <c r="R62" s="30">
        <v>459285.45</v>
      </c>
      <c r="S62" s="31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</row>
    <row r="63" spans="1:41" ht="18.75">
      <c r="A63" s="50" t="s">
        <v>66</v>
      </c>
      <c r="B63" s="29">
        <v>130000</v>
      </c>
      <c r="C63" s="29">
        <v>3251</v>
      </c>
      <c r="D63" s="29"/>
      <c r="E63" s="29">
        <v>140000</v>
      </c>
      <c r="F63" s="29">
        <v>18542.650000000001</v>
      </c>
      <c r="G63" s="29"/>
      <c r="H63" s="29">
        <v>119000</v>
      </c>
      <c r="I63" s="29">
        <v>71606.100000000006</v>
      </c>
      <c r="J63" s="29"/>
      <c r="K63" s="29">
        <v>150000</v>
      </c>
      <c r="L63" s="29">
        <v>127892</v>
      </c>
      <c r="M63" s="29"/>
      <c r="N63" s="29">
        <v>150000</v>
      </c>
      <c r="O63" s="29">
        <v>117841</v>
      </c>
      <c r="P63" s="29"/>
      <c r="Q63" s="30">
        <v>144100</v>
      </c>
      <c r="R63" s="30">
        <v>33923</v>
      </c>
      <c r="S63" s="31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</row>
    <row r="64" spans="1:41" ht="18.75">
      <c r="A64" s="50" t="s">
        <v>67</v>
      </c>
      <c r="B64" s="29">
        <v>850000</v>
      </c>
      <c r="C64" s="29">
        <v>492638.45</v>
      </c>
      <c r="D64" s="29"/>
      <c r="E64" s="29">
        <v>1352000</v>
      </c>
      <c r="F64" s="29">
        <v>846009.18</v>
      </c>
      <c r="G64" s="29"/>
      <c r="H64" s="29">
        <v>1222600</v>
      </c>
      <c r="I64" s="29">
        <v>826354.9</v>
      </c>
      <c r="J64" s="29"/>
      <c r="K64" s="29">
        <v>1597000</v>
      </c>
      <c r="L64" s="29">
        <v>1245077.1599999999</v>
      </c>
      <c r="M64" s="29"/>
      <c r="N64" s="29">
        <v>1883500</v>
      </c>
      <c r="O64" s="29">
        <v>1508242.82</v>
      </c>
      <c r="P64" s="29"/>
      <c r="Q64" s="30">
        <v>1782600</v>
      </c>
      <c r="R64" s="30">
        <v>491960.09</v>
      </c>
      <c r="S64" s="31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</row>
    <row r="65" spans="1:41" ht="18.75">
      <c r="A65" s="49" t="s">
        <v>68</v>
      </c>
      <c r="B65" s="25">
        <f t="shared" ref="B65:C65" si="38">B66+B68</f>
        <v>322500</v>
      </c>
      <c r="C65" s="25">
        <f t="shared" si="38"/>
        <v>282299.96999999997</v>
      </c>
      <c r="D65" s="29"/>
      <c r="E65" s="25">
        <f t="shared" ref="E65:F65" si="39">SUM(E66:E69)</f>
        <v>1155000</v>
      </c>
      <c r="F65" s="25">
        <f t="shared" si="39"/>
        <v>1154999.99</v>
      </c>
      <c r="G65" s="29"/>
      <c r="H65" s="29"/>
      <c r="I65" s="29"/>
      <c r="J65" s="29"/>
      <c r="K65" s="25">
        <f t="shared" ref="K65:L65" si="40">SUM(K66:K69)</f>
        <v>901100</v>
      </c>
      <c r="L65" s="25">
        <f t="shared" si="40"/>
        <v>875955.5</v>
      </c>
      <c r="M65" s="29"/>
      <c r="N65" s="25">
        <f t="shared" ref="N65:O65" si="41">SUM(N66:N69)</f>
        <v>167100</v>
      </c>
      <c r="O65" s="25">
        <f t="shared" si="41"/>
        <v>166920</v>
      </c>
      <c r="P65" s="29"/>
      <c r="Q65" s="26">
        <f t="shared" ref="Q65:R65" si="42">Q66</f>
        <v>150000</v>
      </c>
      <c r="R65" s="26">
        <f t="shared" si="42"/>
        <v>0</v>
      </c>
      <c r="S65" s="31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</row>
    <row r="66" spans="1:41" ht="18.75">
      <c r="A66" s="50" t="s">
        <v>69</v>
      </c>
      <c r="B66" s="29">
        <v>184500</v>
      </c>
      <c r="C66" s="29">
        <v>184499.97</v>
      </c>
      <c r="D66" s="29"/>
      <c r="E66" s="29">
        <v>600000</v>
      </c>
      <c r="F66" s="29">
        <v>599999.99</v>
      </c>
      <c r="G66" s="29"/>
      <c r="H66" s="34"/>
      <c r="I66" s="34"/>
      <c r="J66" s="29"/>
      <c r="K66" s="29">
        <v>453800</v>
      </c>
      <c r="L66" s="29">
        <v>428695.5</v>
      </c>
      <c r="M66" s="29"/>
      <c r="N66" s="29">
        <v>77100</v>
      </c>
      <c r="O66" s="29">
        <v>77040</v>
      </c>
      <c r="P66" s="29"/>
      <c r="Q66" s="30">
        <v>150000</v>
      </c>
      <c r="R66" s="30">
        <v>0</v>
      </c>
      <c r="S66" s="31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</row>
    <row r="67" spans="1:41" ht="18.75">
      <c r="A67" s="50" t="s">
        <v>70</v>
      </c>
      <c r="B67" s="34"/>
      <c r="C67" s="34"/>
      <c r="D67" s="29"/>
      <c r="E67" s="29">
        <v>200000</v>
      </c>
      <c r="F67" s="29">
        <v>200000</v>
      </c>
      <c r="G67" s="29"/>
      <c r="H67" s="34"/>
      <c r="I67" s="34"/>
      <c r="J67" s="29"/>
      <c r="K67" s="29">
        <v>179800</v>
      </c>
      <c r="L67" s="29">
        <v>179760</v>
      </c>
      <c r="M67" s="29"/>
      <c r="N67" s="34"/>
      <c r="O67" s="34"/>
      <c r="P67" s="29"/>
      <c r="Q67" s="51"/>
      <c r="R67" s="51"/>
      <c r="S67" s="31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</row>
    <row r="68" spans="1:41" ht="18.75">
      <c r="A68" s="50" t="s">
        <v>71</v>
      </c>
      <c r="B68" s="29">
        <v>138000</v>
      </c>
      <c r="C68" s="29">
        <v>97800</v>
      </c>
      <c r="D68" s="29"/>
      <c r="E68" s="29">
        <v>355000</v>
      </c>
      <c r="F68" s="29">
        <v>355000</v>
      </c>
      <c r="G68" s="29"/>
      <c r="H68" s="34"/>
      <c r="I68" s="34"/>
      <c r="J68" s="29"/>
      <c r="K68" s="34"/>
      <c r="L68" s="34"/>
      <c r="M68" s="29"/>
      <c r="N68" s="29">
        <v>90000</v>
      </c>
      <c r="O68" s="29">
        <v>89880</v>
      </c>
      <c r="P68" s="29"/>
      <c r="Q68" s="51"/>
      <c r="R68" s="51"/>
      <c r="S68" s="31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</row>
    <row r="69" spans="1:41" ht="18.75">
      <c r="A69" s="50" t="s">
        <v>72</v>
      </c>
      <c r="B69" s="34"/>
      <c r="C69" s="34"/>
      <c r="D69" s="29"/>
      <c r="E69" s="34"/>
      <c r="F69" s="34"/>
      <c r="G69" s="29"/>
      <c r="H69" s="34"/>
      <c r="I69" s="34"/>
      <c r="J69" s="29"/>
      <c r="K69" s="29">
        <v>267500</v>
      </c>
      <c r="L69" s="29">
        <v>267500</v>
      </c>
      <c r="M69" s="29"/>
      <c r="N69" s="34"/>
      <c r="O69" s="34"/>
      <c r="P69" s="29"/>
      <c r="Q69" s="51"/>
      <c r="R69" s="51"/>
      <c r="S69" s="31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</row>
    <row r="70" spans="1:41" ht="18.75">
      <c r="A70" s="49" t="s">
        <v>73</v>
      </c>
      <c r="B70" s="25">
        <f t="shared" ref="B70:C70" si="43">B71+B72</f>
        <v>0</v>
      </c>
      <c r="C70" s="25">
        <f t="shared" si="43"/>
        <v>3148298</v>
      </c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30"/>
      <c r="R70" s="30"/>
      <c r="S70" s="31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</row>
    <row r="71" spans="1:41" ht="18.75">
      <c r="A71" s="50" t="s">
        <v>74</v>
      </c>
      <c r="B71" s="29">
        <v>0</v>
      </c>
      <c r="C71" s="29">
        <v>1507606.5</v>
      </c>
      <c r="D71" s="29"/>
      <c r="E71" s="34"/>
      <c r="F71" s="34"/>
      <c r="G71" s="29"/>
      <c r="H71" s="34"/>
      <c r="I71" s="34"/>
      <c r="J71" s="29"/>
      <c r="K71" s="34"/>
      <c r="L71" s="34"/>
      <c r="M71" s="29"/>
      <c r="N71" s="34"/>
      <c r="O71" s="34"/>
      <c r="P71" s="29"/>
      <c r="Q71" s="51"/>
      <c r="R71" s="51"/>
      <c r="S71" s="31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</row>
    <row r="72" spans="1:41" ht="18.75">
      <c r="A72" s="50" t="s">
        <v>75</v>
      </c>
      <c r="B72" s="29">
        <v>0</v>
      </c>
      <c r="C72" s="29">
        <v>1640691.5</v>
      </c>
      <c r="D72" s="29"/>
      <c r="E72" s="34"/>
      <c r="F72" s="34"/>
      <c r="G72" s="29"/>
      <c r="H72" s="34"/>
      <c r="I72" s="34"/>
      <c r="J72" s="29"/>
      <c r="K72" s="34"/>
      <c r="L72" s="34"/>
      <c r="M72" s="29"/>
      <c r="N72" s="34"/>
      <c r="O72" s="34"/>
      <c r="P72" s="29"/>
      <c r="Q72" s="51"/>
      <c r="R72" s="51"/>
      <c r="S72" s="31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</row>
    <row r="73" spans="1:41" ht="18.75">
      <c r="A73" s="48" t="s">
        <v>76</v>
      </c>
      <c r="B73" s="25">
        <f t="shared" ref="B73:C73" si="44">B74</f>
        <v>1220000</v>
      </c>
      <c r="C73" s="25">
        <f t="shared" si="44"/>
        <v>488416.5</v>
      </c>
      <c r="D73" s="25">
        <f>C73*100/$C$77</f>
        <v>9.94198097440262</v>
      </c>
      <c r="E73" s="29">
        <f t="shared" ref="E73:F73" si="45">E74</f>
        <v>1440000</v>
      </c>
      <c r="F73" s="29">
        <f t="shared" si="45"/>
        <v>982416.76</v>
      </c>
      <c r="G73" s="25">
        <f>F73*100/$F$77</f>
        <v>23.027222325313748</v>
      </c>
      <c r="H73" s="25">
        <f t="shared" ref="H73:I73" si="46">H74</f>
        <v>1473500</v>
      </c>
      <c r="I73" s="25">
        <f t="shared" si="46"/>
        <v>1248711.73</v>
      </c>
      <c r="J73" s="25">
        <f>I73*100/$I$77</f>
        <v>36.640284061381735</v>
      </c>
      <c r="K73" s="25">
        <f t="shared" ref="K73:L73" si="47">K74</f>
        <v>1735000</v>
      </c>
      <c r="L73" s="25">
        <f t="shared" si="47"/>
        <v>1639755</v>
      </c>
      <c r="M73" s="25">
        <f>L73*100/$L$77</f>
        <v>33.01380623200712</v>
      </c>
      <c r="N73" s="25">
        <f t="shared" ref="N73:O73" si="48">N74</f>
        <v>1735000</v>
      </c>
      <c r="O73" s="25">
        <f t="shared" si="48"/>
        <v>1678408.1099999999</v>
      </c>
      <c r="P73" s="25">
        <f>O73*100/$O$77</f>
        <v>34.143548806477064</v>
      </c>
      <c r="Q73" s="26">
        <f t="shared" ref="Q73:R73" si="49">Q74</f>
        <v>1880000</v>
      </c>
      <c r="R73" s="26">
        <f t="shared" si="49"/>
        <v>708816.34000000008</v>
      </c>
      <c r="S73" s="37">
        <f>R73*100/$R$77</f>
        <v>41.843132625835487</v>
      </c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</row>
    <row r="74" spans="1:41" ht="18.75">
      <c r="A74" s="24" t="s">
        <v>64</v>
      </c>
      <c r="B74" s="25">
        <f t="shared" ref="B74:C74" si="50">B75+B76</f>
        <v>1220000</v>
      </c>
      <c r="C74" s="25">
        <f t="shared" si="50"/>
        <v>488416.5</v>
      </c>
      <c r="D74" s="29"/>
      <c r="E74" s="29">
        <f t="shared" ref="E74:F74" si="51">E75+E76</f>
        <v>1440000</v>
      </c>
      <c r="F74" s="29">
        <f t="shared" si="51"/>
        <v>982416.76</v>
      </c>
      <c r="G74" s="29"/>
      <c r="H74" s="25">
        <f t="shared" ref="H74:I74" si="52">SUM(H75:H76)</f>
        <v>1473500</v>
      </c>
      <c r="I74" s="25">
        <f t="shared" si="52"/>
        <v>1248711.73</v>
      </c>
      <c r="J74" s="29"/>
      <c r="K74" s="25">
        <f t="shared" ref="K74:L74" si="53">K75+K76</f>
        <v>1735000</v>
      </c>
      <c r="L74" s="25">
        <f t="shared" si="53"/>
        <v>1639755</v>
      </c>
      <c r="M74" s="25"/>
      <c r="N74" s="25">
        <f t="shared" ref="N74:O74" si="54">SUM(N75:N76)</f>
        <v>1735000</v>
      </c>
      <c r="O74" s="25">
        <f t="shared" si="54"/>
        <v>1678408.1099999999</v>
      </c>
      <c r="P74" s="25"/>
      <c r="Q74" s="26">
        <f t="shared" ref="Q74:R74" si="55">Q75+Q76</f>
        <v>1880000</v>
      </c>
      <c r="R74" s="26">
        <f t="shared" si="55"/>
        <v>708816.34000000008</v>
      </c>
      <c r="S74" s="31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</row>
    <row r="75" spans="1:41" ht="18.75">
      <c r="A75" s="52" t="s">
        <v>77</v>
      </c>
      <c r="B75" s="29">
        <v>800000</v>
      </c>
      <c r="C75" s="29">
        <v>444532.5</v>
      </c>
      <c r="D75" s="29"/>
      <c r="E75" s="29">
        <v>600000</v>
      </c>
      <c r="F75" s="29">
        <v>589579.5</v>
      </c>
      <c r="G75" s="29"/>
      <c r="H75" s="29">
        <v>680000</v>
      </c>
      <c r="I75" s="29">
        <v>662115.23</v>
      </c>
      <c r="J75" s="29"/>
      <c r="K75" s="29">
        <v>885000</v>
      </c>
      <c r="L75" s="29">
        <v>820033</v>
      </c>
      <c r="M75" s="29"/>
      <c r="N75" s="29">
        <v>885000</v>
      </c>
      <c r="O75" s="29">
        <v>833597.4</v>
      </c>
      <c r="P75" s="29"/>
      <c r="Q75" s="30">
        <v>885000</v>
      </c>
      <c r="R75" s="30">
        <v>277461.01</v>
      </c>
      <c r="S75" s="31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</row>
    <row r="76" spans="1:41" ht="18.75">
      <c r="A76" s="52" t="s">
        <v>78</v>
      </c>
      <c r="B76" s="29">
        <v>420000</v>
      </c>
      <c r="C76" s="29">
        <v>43884</v>
      </c>
      <c r="D76" s="29"/>
      <c r="E76" s="29">
        <v>840000</v>
      </c>
      <c r="F76" s="29">
        <v>392837.26</v>
      </c>
      <c r="G76" s="29"/>
      <c r="H76" s="29">
        <v>793500</v>
      </c>
      <c r="I76" s="29">
        <v>586596.5</v>
      </c>
      <c r="J76" s="29"/>
      <c r="K76" s="29">
        <v>850000</v>
      </c>
      <c r="L76" s="29">
        <v>819722</v>
      </c>
      <c r="M76" s="29"/>
      <c r="N76" s="29">
        <v>850000</v>
      </c>
      <c r="O76" s="29">
        <v>844810.71</v>
      </c>
      <c r="P76" s="29"/>
      <c r="Q76" s="30">
        <v>995000</v>
      </c>
      <c r="R76" s="30">
        <v>431355.33</v>
      </c>
      <c r="S76" s="31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</row>
    <row r="77" spans="1:41" ht="18.75">
      <c r="A77" s="53" t="s">
        <v>61</v>
      </c>
      <c r="B77" s="25">
        <f t="shared" ref="B77:C77" si="56">B60+B73</f>
        <v>3977500</v>
      </c>
      <c r="C77" s="25">
        <f t="shared" si="56"/>
        <v>4912667.82</v>
      </c>
      <c r="D77" s="25">
        <f>C77*100/$C$77</f>
        <v>100</v>
      </c>
      <c r="E77" s="25">
        <f t="shared" ref="E77:F77" si="57">E60+E73</f>
        <v>5336500</v>
      </c>
      <c r="F77" s="25">
        <f t="shared" si="57"/>
        <v>4266327.68</v>
      </c>
      <c r="G77" s="25">
        <f>F77*100/$F$77</f>
        <v>100</v>
      </c>
      <c r="H77" s="25">
        <f t="shared" ref="H77:I77" si="58">H60+H73</f>
        <v>4223850</v>
      </c>
      <c r="I77" s="25">
        <f t="shared" si="58"/>
        <v>3408029.61</v>
      </c>
      <c r="J77" s="25">
        <f>I77*100/$I$77</f>
        <v>100</v>
      </c>
      <c r="K77" s="25">
        <f t="shared" ref="K77:O77" si="59">K60+K73</f>
        <v>5791900</v>
      </c>
      <c r="L77" s="25">
        <f t="shared" si="59"/>
        <v>4966876.55</v>
      </c>
      <c r="M77" s="25">
        <f t="shared" si="59"/>
        <v>100</v>
      </c>
      <c r="N77" s="25">
        <f t="shared" si="59"/>
        <v>5907700</v>
      </c>
      <c r="O77" s="25">
        <f t="shared" si="59"/>
        <v>4915740.07</v>
      </c>
      <c r="P77" s="25">
        <f>O77*100/$O$77</f>
        <v>100</v>
      </c>
      <c r="Q77" s="26">
        <f t="shared" ref="Q77:S77" si="60">Q60+Q73</f>
        <v>6000000</v>
      </c>
      <c r="R77" s="26">
        <f t="shared" si="60"/>
        <v>1693984.8800000001</v>
      </c>
      <c r="S77" s="26">
        <f t="shared" si="60"/>
        <v>100</v>
      </c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</row>
    <row r="78" spans="1:41" ht="18.75">
      <c r="A78" s="15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1"/>
      <c r="R78" s="41"/>
      <c r="S78" s="42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</row>
    <row r="79" spans="1:41" ht="18.75">
      <c r="A79" s="15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1"/>
      <c r="R79" s="41"/>
      <c r="S79" s="42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</row>
    <row r="80" spans="1:41" ht="18.75">
      <c r="A80" s="15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1"/>
      <c r="R80" s="41"/>
      <c r="S80" s="42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</row>
    <row r="81" spans="1:41" ht="37.5" customHeight="1">
      <c r="A81" s="54" t="s">
        <v>79</v>
      </c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6"/>
      <c r="R81" s="56"/>
      <c r="S81" s="57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</row>
    <row r="82" spans="1:41" ht="9.75" customHeight="1">
      <c r="A82" s="15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1"/>
      <c r="R82" s="41"/>
      <c r="S82" s="42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</row>
    <row r="83" spans="1:41" ht="18.75">
      <c r="A83" s="16" t="s">
        <v>1</v>
      </c>
      <c r="B83" s="17" t="s">
        <v>2</v>
      </c>
      <c r="C83" s="18"/>
      <c r="D83" s="19"/>
      <c r="E83" s="17" t="s">
        <v>3</v>
      </c>
      <c r="F83" s="18"/>
      <c r="G83" s="19"/>
      <c r="H83" s="17" t="s">
        <v>4</v>
      </c>
      <c r="I83" s="18"/>
      <c r="J83" s="19"/>
      <c r="K83" s="17" t="s">
        <v>5</v>
      </c>
      <c r="L83" s="18"/>
      <c r="M83" s="19"/>
      <c r="N83" s="17" t="s">
        <v>6</v>
      </c>
      <c r="O83" s="18"/>
      <c r="P83" s="19"/>
      <c r="Q83" s="17" t="s">
        <v>7</v>
      </c>
      <c r="R83" s="18"/>
      <c r="S83" s="19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</row>
    <row r="84" spans="1:41" ht="18.75">
      <c r="A84" s="20"/>
      <c r="B84" s="21" t="s">
        <v>8</v>
      </c>
      <c r="C84" s="21" t="s">
        <v>9</v>
      </c>
      <c r="D84" s="22" t="s">
        <v>10</v>
      </c>
      <c r="E84" s="21" t="s">
        <v>8</v>
      </c>
      <c r="F84" s="21" t="s">
        <v>11</v>
      </c>
      <c r="G84" s="22" t="s">
        <v>10</v>
      </c>
      <c r="H84" s="21" t="s">
        <v>8</v>
      </c>
      <c r="I84" s="21" t="s">
        <v>12</v>
      </c>
      <c r="J84" s="22" t="s">
        <v>10</v>
      </c>
      <c r="K84" s="21" t="s">
        <v>8</v>
      </c>
      <c r="L84" s="21" t="s">
        <v>13</v>
      </c>
      <c r="M84" s="22" t="s">
        <v>10</v>
      </c>
      <c r="N84" s="21" t="s">
        <v>8</v>
      </c>
      <c r="O84" s="21" t="s">
        <v>14</v>
      </c>
      <c r="P84" s="22" t="s">
        <v>10</v>
      </c>
      <c r="Q84" s="21" t="s">
        <v>8</v>
      </c>
      <c r="R84" s="21" t="s">
        <v>15</v>
      </c>
      <c r="S84" s="22" t="s">
        <v>10</v>
      </c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</row>
    <row r="85" spans="1:41" ht="18.75">
      <c r="A85" s="59" t="s">
        <v>80</v>
      </c>
      <c r="B85" s="60">
        <f t="shared" ref="B85:C85" si="61">B109</f>
        <v>1905000</v>
      </c>
      <c r="C85" s="60">
        <f t="shared" si="61"/>
        <v>1153240</v>
      </c>
      <c r="D85" s="25">
        <f t="shared" ref="D85:D109" si="62">C85*100/$C$109</f>
        <v>100</v>
      </c>
      <c r="E85" s="25">
        <f t="shared" ref="E85:F85" si="63">E109</f>
        <v>2196000</v>
      </c>
      <c r="F85" s="25">
        <f t="shared" si="63"/>
        <v>403204.76</v>
      </c>
      <c r="G85" s="25">
        <f t="shared" ref="G85:G109" si="64">F85*100/$F$109</f>
        <v>100</v>
      </c>
      <c r="H85" s="25">
        <f t="shared" ref="H85:I85" si="65">H109</f>
        <v>2808500</v>
      </c>
      <c r="I85" s="25">
        <f t="shared" si="65"/>
        <v>1036335.84</v>
      </c>
      <c r="J85" s="25">
        <f t="shared" ref="J85:J107" si="66">I85*100/$I$109</f>
        <v>100</v>
      </c>
      <c r="K85" s="25">
        <f t="shared" ref="K85:L85" si="67">K109</f>
        <v>2812000</v>
      </c>
      <c r="L85" s="25">
        <f t="shared" si="67"/>
        <v>719272</v>
      </c>
      <c r="M85" s="25">
        <f t="shared" ref="M85:M106" si="68">L85*100/$L$109</f>
        <v>100</v>
      </c>
      <c r="N85" s="25">
        <f t="shared" ref="N85:O85" si="69">N109</f>
        <v>4576960</v>
      </c>
      <c r="O85" s="25">
        <f t="shared" si="69"/>
        <v>861439.79</v>
      </c>
      <c r="P85" s="25">
        <f t="shared" ref="P85:P104" si="70">O85*100/$O$109</f>
        <v>100</v>
      </c>
      <c r="Q85" s="61">
        <f t="shared" ref="Q85:R85" si="71">SUM(Q86:Q104)</f>
        <v>4379217.0600000005</v>
      </c>
      <c r="R85" s="61">
        <f t="shared" si="71"/>
        <v>428753.05</v>
      </c>
      <c r="S85" s="37">
        <f t="shared" ref="S85:S104" si="72">R85*100/$R$109</f>
        <v>100</v>
      </c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</row>
    <row r="86" spans="1:41" ht="37.5">
      <c r="A86" s="62" t="s">
        <v>81</v>
      </c>
      <c r="B86" s="63">
        <v>25000</v>
      </c>
      <c r="C86" s="63">
        <v>26000</v>
      </c>
      <c r="D86" s="29">
        <f t="shared" si="62"/>
        <v>2.2545177066352191</v>
      </c>
      <c r="E86" s="29">
        <v>30000</v>
      </c>
      <c r="F86" s="29">
        <v>0</v>
      </c>
      <c r="G86" s="29">
        <f t="shared" si="64"/>
        <v>0</v>
      </c>
      <c r="H86" s="29">
        <v>47500</v>
      </c>
      <c r="I86" s="29">
        <v>12500</v>
      </c>
      <c r="J86" s="29">
        <f t="shared" si="66"/>
        <v>1.206172701698708</v>
      </c>
      <c r="K86" s="29">
        <v>25000</v>
      </c>
      <c r="L86" s="29">
        <v>0</v>
      </c>
      <c r="M86" s="29">
        <f t="shared" si="68"/>
        <v>0</v>
      </c>
      <c r="N86" s="29">
        <v>64000</v>
      </c>
      <c r="O86" s="29">
        <v>7500</v>
      </c>
      <c r="P86" s="29">
        <f t="shared" si="70"/>
        <v>0.87063542769483626</v>
      </c>
      <c r="Q86" s="64">
        <v>61500</v>
      </c>
      <c r="R86" s="30">
        <v>5000</v>
      </c>
      <c r="S86" s="65">
        <f t="shared" si="72"/>
        <v>1.1661724622133884</v>
      </c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</row>
    <row r="87" spans="1:41" ht="56.25">
      <c r="A87" s="66" t="s">
        <v>82</v>
      </c>
      <c r="B87" s="63">
        <v>25000</v>
      </c>
      <c r="C87" s="63">
        <v>13000</v>
      </c>
      <c r="D87" s="29">
        <f t="shared" si="62"/>
        <v>1.1272588533176096</v>
      </c>
      <c r="E87" s="29">
        <v>25000</v>
      </c>
      <c r="F87" s="29">
        <v>19961</v>
      </c>
      <c r="G87" s="29">
        <f t="shared" si="64"/>
        <v>4.9505863968471004</v>
      </c>
      <c r="H87" s="29">
        <v>50000</v>
      </c>
      <c r="I87" s="29">
        <v>13080</v>
      </c>
      <c r="J87" s="29">
        <f t="shared" si="66"/>
        <v>1.2621391150575281</v>
      </c>
      <c r="K87" s="29">
        <v>50000</v>
      </c>
      <c r="L87" s="29">
        <v>43000</v>
      </c>
      <c r="M87" s="29">
        <f t="shared" si="68"/>
        <v>5.9782669143244833</v>
      </c>
      <c r="N87" s="29">
        <v>50000</v>
      </c>
      <c r="O87" s="29">
        <v>8465</v>
      </c>
      <c r="P87" s="29">
        <f t="shared" si="70"/>
        <v>0.9826571860582386</v>
      </c>
      <c r="Q87" s="64">
        <v>50000</v>
      </c>
      <c r="R87" s="30">
        <v>41262</v>
      </c>
      <c r="S87" s="65">
        <f t="shared" si="72"/>
        <v>9.6237216271697665</v>
      </c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</row>
    <row r="88" spans="1:41" ht="56.25">
      <c r="A88" s="66" t="s">
        <v>83</v>
      </c>
      <c r="B88" s="63">
        <v>100000</v>
      </c>
      <c r="C88" s="63">
        <v>10000</v>
      </c>
      <c r="D88" s="29">
        <f t="shared" si="62"/>
        <v>0.86712219485969966</v>
      </c>
      <c r="E88" s="29">
        <v>50000</v>
      </c>
      <c r="F88" s="29">
        <v>49600</v>
      </c>
      <c r="G88" s="29">
        <f t="shared" si="64"/>
        <v>12.301442076229456</v>
      </c>
      <c r="H88" s="29">
        <v>120000</v>
      </c>
      <c r="I88" s="29">
        <v>75000</v>
      </c>
      <c r="J88" s="29">
        <f t="shared" si="66"/>
        <v>7.2370362101922483</v>
      </c>
      <c r="K88" s="29">
        <v>120000</v>
      </c>
      <c r="L88" s="29">
        <v>27600</v>
      </c>
      <c r="M88" s="29">
        <f t="shared" si="68"/>
        <v>3.8372131822175755</v>
      </c>
      <c r="N88" s="29">
        <v>181800</v>
      </c>
      <c r="O88" s="29">
        <v>44400</v>
      </c>
      <c r="P88" s="29">
        <f t="shared" si="70"/>
        <v>5.1541617319534305</v>
      </c>
      <c r="Q88" s="64">
        <v>202400</v>
      </c>
      <c r="R88" s="30">
        <v>7900</v>
      </c>
      <c r="S88" s="65">
        <f t="shared" si="72"/>
        <v>1.8425524902971535</v>
      </c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</row>
    <row r="89" spans="1:41" ht="37.5">
      <c r="A89" s="66" t="s">
        <v>84</v>
      </c>
      <c r="B89" s="63">
        <v>150000</v>
      </c>
      <c r="C89" s="63">
        <v>0</v>
      </c>
      <c r="D89" s="29">
        <f t="shared" si="62"/>
        <v>0</v>
      </c>
      <c r="E89" s="29">
        <v>75000</v>
      </c>
      <c r="F89" s="29">
        <v>0</v>
      </c>
      <c r="G89" s="29">
        <f t="shared" si="64"/>
        <v>0</v>
      </c>
      <c r="H89" s="29">
        <v>40000</v>
      </c>
      <c r="I89" s="29">
        <v>35840</v>
      </c>
      <c r="J89" s="29">
        <f t="shared" si="66"/>
        <v>3.4583383703105359</v>
      </c>
      <c r="K89" s="29">
        <v>40000</v>
      </c>
      <c r="L89" s="29">
        <v>13000</v>
      </c>
      <c r="M89" s="29">
        <f t="shared" si="68"/>
        <v>1.8073830206097277</v>
      </c>
      <c r="N89" s="29">
        <v>109960</v>
      </c>
      <c r="O89" s="29">
        <v>7000</v>
      </c>
      <c r="P89" s="29">
        <f t="shared" si="70"/>
        <v>0.81259306584851387</v>
      </c>
      <c r="Q89" s="64">
        <v>382960</v>
      </c>
      <c r="R89" s="30">
        <v>30400</v>
      </c>
      <c r="S89" s="65">
        <f t="shared" si="72"/>
        <v>7.0903285702574017</v>
      </c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</row>
    <row r="90" spans="1:41" ht="37.5">
      <c r="A90" s="62" t="s">
        <v>85</v>
      </c>
      <c r="B90" s="63">
        <v>10000</v>
      </c>
      <c r="C90" s="63">
        <v>0</v>
      </c>
      <c r="D90" s="29">
        <f t="shared" si="62"/>
        <v>0</v>
      </c>
      <c r="E90" s="29">
        <v>10000</v>
      </c>
      <c r="F90" s="29">
        <v>1400</v>
      </c>
      <c r="G90" s="29">
        <f t="shared" si="64"/>
        <v>0.34721812311937983</v>
      </c>
      <c r="H90" s="29">
        <v>20000</v>
      </c>
      <c r="I90" s="29">
        <v>0</v>
      </c>
      <c r="J90" s="29">
        <f t="shared" si="66"/>
        <v>0</v>
      </c>
      <c r="K90" s="29">
        <v>10000</v>
      </c>
      <c r="L90" s="29">
        <v>1200</v>
      </c>
      <c r="M90" s="29">
        <f t="shared" si="68"/>
        <v>0.16683535574859024</v>
      </c>
      <c r="N90" s="29">
        <v>20000</v>
      </c>
      <c r="O90" s="29">
        <v>1870.6</v>
      </c>
      <c r="P90" s="29">
        <f t="shared" si="70"/>
        <v>0.21714808413946143</v>
      </c>
      <c r="Q90" s="64">
        <v>10000</v>
      </c>
      <c r="R90" s="30">
        <v>2915.1</v>
      </c>
      <c r="S90" s="65">
        <f t="shared" si="72"/>
        <v>0.67990186891964965</v>
      </c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</row>
    <row r="91" spans="1:41" ht="18.75">
      <c r="A91" s="62" t="s">
        <v>86</v>
      </c>
      <c r="B91" s="63">
        <v>5000</v>
      </c>
      <c r="C91" s="63">
        <v>0</v>
      </c>
      <c r="D91" s="29">
        <f t="shared" si="62"/>
        <v>0</v>
      </c>
      <c r="E91" s="29">
        <v>5000</v>
      </c>
      <c r="F91" s="29">
        <v>0</v>
      </c>
      <c r="G91" s="29">
        <f t="shared" si="64"/>
        <v>0</v>
      </c>
      <c r="H91" s="29">
        <v>5000</v>
      </c>
      <c r="I91" s="29">
        <v>0</v>
      </c>
      <c r="J91" s="29">
        <f t="shared" si="66"/>
        <v>0</v>
      </c>
      <c r="K91" s="29">
        <v>10000</v>
      </c>
      <c r="L91" s="29">
        <v>0</v>
      </c>
      <c r="M91" s="29">
        <f t="shared" si="68"/>
        <v>0</v>
      </c>
      <c r="N91" s="29">
        <v>5000</v>
      </c>
      <c r="O91" s="29">
        <v>4356.8100000000004</v>
      </c>
      <c r="P91" s="29">
        <f t="shared" si="70"/>
        <v>0.50575908503135203</v>
      </c>
      <c r="Q91" s="64">
        <v>10000</v>
      </c>
      <c r="R91" s="30">
        <v>4088.01</v>
      </c>
      <c r="S91" s="65">
        <f t="shared" si="72"/>
        <v>0.9534649374505908</v>
      </c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</row>
    <row r="92" spans="1:41" ht="18.75">
      <c r="A92" s="62" t="s">
        <v>87</v>
      </c>
      <c r="B92" s="63">
        <v>15000</v>
      </c>
      <c r="C92" s="63">
        <v>1395</v>
      </c>
      <c r="D92" s="29">
        <f t="shared" si="62"/>
        <v>0.12096354618292809</v>
      </c>
      <c r="E92" s="29">
        <v>10000</v>
      </c>
      <c r="F92" s="29">
        <v>0</v>
      </c>
      <c r="G92" s="29">
        <f t="shared" si="64"/>
        <v>0</v>
      </c>
      <c r="H92" s="29">
        <v>10000</v>
      </c>
      <c r="I92" s="29">
        <v>210</v>
      </c>
      <c r="J92" s="29">
        <f t="shared" si="66"/>
        <v>2.0263701388538294E-2</v>
      </c>
      <c r="K92" s="29">
        <v>15000</v>
      </c>
      <c r="L92" s="29">
        <v>4030</v>
      </c>
      <c r="M92" s="29">
        <f t="shared" si="68"/>
        <v>0.56028873638901555</v>
      </c>
      <c r="N92" s="29">
        <v>15000</v>
      </c>
      <c r="O92" s="29">
        <v>1955</v>
      </c>
      <c r="P92" s="29">
        <f t="shared" si="70"/>
        <v>0.22694563481912067</v>
      </c>
      <c r="Q92" s="64">
        <v>10000</v>
      </c>
      <c r="R92" s="30">
        <v>2185</v>
      </c>
      <c r="S92" s="65">
        <f t="shared" si="72"/>
        <v>0.50961736598725071</v>
      </c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</row>
    <row r="93" spans="1:41" ht="37.5">
      <c r="A93" s="62" t="s">
        <v>88</v>
      </c>
      <c r="B93" s="34"/>
      <c r="C93" s="34"/>
      <c r="D93" s="29">
        <f t="shared" si="62"/>
        <v>0</v>
      </c>
      <c r="E93" s="34"/>
      <c r="F93" s="34"/>
      <c r="G93" s="29">
        <f t="shared" si="64"/>
        <v>0</v>
      </c>
      <c r="H93" s="34"/>
      <c r="I93" s="34"/>
      <c r="J93" s="29">
        <f t="shared" si="66"/>
        <v>0</v>
      </c>
      <c r="K93" s="34"/>
      <c r="L93" s="34"/>
      <c r="M93" s="29">
        <f t="shared" si="68"/>
        <v>0</v>
      </c>
      <c r="N93" s="29">
        <v>1000000</v>
      </c>
      <c r="O93" s="29">
        <v>0</v>
      </c>
      <c r="P93" s="29">
        <f t="shared" si="70"/>
        <v>0</v>
      </c>
      <c r="Q93" s="64">
        <v>1000000</v>
      </c>
      <c r="R93" s="30">
        <v>0</v>
      </c>
      <c r="S93" s="65">
        <f t="shared" si="72"/>
        <v>0</v>
      </c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</row>
    <row r="94" spans="1:41" ht="37.5">
      <c r="A94" s="62" t="s">
        <v>89</v>
      </c>
      <c r="B94" s="34"/>
      <c r="C94" s="34"/>
      <c r="D94" s="29">
        <f t="shared" si="62"/>
        <v>0</v>
      </c>
      <c r="E94" s="34"/>
      <c r="F94" s="34"/>
      <c r="G94" s="29">
        <f t="shared" si="64"/>
        <v>0</v>
      </c>
      <c r="H94" s="34"/>
      <c r="I94" s="34"/>
      <c r="J94" s="29">
        <f t="shared" si="66"/>
        <v>0</v>
      </c>
      <c r="K94" s="34"/>
      <c r="L94" s="34"/>
      <c r="M94" s="29">
        <f t="shared" si="68"/>
        <v>0</v>
      </c>
      <c r="N94" s="29">
        <v>150000</v>
      </c>
      <c r="O94" s="29">
        <v>0</v>
      </c>
      <c r="P94" s="29">
        <f t="shared" si="70"/>
        <v>0</v>
      </c>
      <c r="Q94" s="64">
        <v>150000</v>
      </c>
      <c r="R94" s="30">
        <v>0</v>
      </c>
      <c r="S94" s="65">
        <f t="shared" si="72"/>
        <v>0</v>
      </c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</row>
    <row r="95" spans="1:41" ht="56.25">
      <c r="A95" s="62" t="s">
        <v>90</v>
      </c>
      <c r="B95" s="63">
        <v>750000</v>
      </c>
      <c r="C95" s="63">
        <v>744800</v>
      </c>
      <c r="D95" s="29">
        <f t="shared" si="62"/>
        <v>64.583261073150425</v>
      </c>
      <c r="E95" s="29">
        <v>300000</v>
      </c>
      <c r="F95" s="29">
        <v>0</v>
      </c>
      <c r="G95" s="29">
        <f t="shared" si="64"/>
        <v>0</v>
      </c>
      <c r="H95" s="29">
        <v>450000</v>
      </c>
      <c r="I95" s="29">
        <v>450000</v>
      </c>
      <c r="J95" s="29">
        <f t="shared" si="66"/>
        <v>43.422217261153492</v>
      </c>
      <c r="K95" s="29">
        <v>600000</v>
      </c>
      <c r="L95" s="29">
        <v>180000</v>
      </c>
      <c r="M95" s="29">
        <f t="shared" si="68"/>
        <v>25.025303362288536</v>
      </c>
      <c r="N95" s="29">
        <v>716200</v>
      </c>
      <c r="O95" s="29">
        <v>240000</v>
      </c>
      <c r="P95" s="29">
        <f t="shared" si="70"/>
        <v>27.86033368623476</v>
      </c>
      <c r="Q95" s="64">
        <v>536200</v>
      </c>
      <c r="R95" s="30">
        <v>45000</v>
      </c>
      <c r="S95" s="65">
        <f t="shared" si="72"/>
        <v>10.495552159920495</v>
      </c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</row>
    <row r="96" spans="1:41" ht="37.5">
      <c r="A96" s="62" t="s">
        <v>91</v>
      </c>
      <c r="B96" s="34"/>
      <c r="C96" s="34"/>
      <c r="D96" s="29">
        <f t="shared" si="62"/>
        <v>0</v>
      </c>
      <c r="E96" s="34"/>
      <c r="F96" s="34"/>
      <c r="G96" s="29">
        <f t="shared" si="64"/>
        <v>0</v>
      </c>
      <c r="H96" s="29">
        <v>300000</v>
      </c>
      <c r="I96" s="29">
        <v>200000</v>
      </c>
      <c r="J96" s="29">
        <f t="shared" si="66"/>
        <v>19.298763227179329</v>
      </c>
      <c r="K96" s="29">
        <v>300000</v>
      </c>
      <c r="L96" s="29">
        <v>0</v>
      </c>
      <c r="M96" s="29">
        <f t="shared" si="68"/>
        <v>0</v>
      </c>
      <c r="N96" s="29">
        <v>240000</v>
      </c>
      <c r="O96" s="29">
        <v>150000</v>
      </c>
      <c r="P96" s="29">
        <f t="shared" si="70"/>
        <v>17.412708553896724</v>
      </c>
      <c r="Q96" s="67">
        <v>80000</v>
      </c>
      <c r="R96" s="30">
        <v>40000</v>
      </c>
      <c r="S96" s="65">
        <f t="shared" si="72"/>
        <v>9.3293796977071075</v>
      </c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</row>
    <row r="97" spans="1:41" ht="37.5">
      <c r="A97" s="62" t="s">
        <v>92</v>
      </c>
      <c r="B97" s="34"/>
      <c r="C97" s="34"/>
      <c r="D97" s="29">
        <f t="shared" si="62"/>
        <v>0</v>
      </c>
      <c r="E97" s="29">
        <v>400000</v>
      </c>
      <c r="F97" s="29">
        <v>0</v>
      </c>
      <c r="G97" s="29">
        <f t="shared" si="64"/>
        <v>0</v>
      </c>
      <c r="H97" s="29">
        <v>400000</v>
      </c>
      <c r="I97" s="29">
        <v>0</v>
      </c>
      <c r="J97" s="29">
        <f t="shared" si="66"/>
        <v>0</v>
      </c>
      <c r="K97" s="29">
        <v>200000</v>
      </c>
      <c r="L97" s="29">
        <v>160000</v>
      </c>
      <c r="M97" s="29">
        <f t="shared" si="68"/>
        <v>22.244714099812033</v>
      </c>
      <c r="N97" s="29">
        <v>340000</v>
      </c>
      <c r="O97" s="29">
        <v>0</v>
      </c>
      <c r="P97" s="29">
        <f t="shared" si="70"/>
        <v>0</v>
      </c>
      <c r="Q97" s="67">
        <v>340000</v>
      </c>
      <c r="R97" s="30">
        <v>60000</v>
      </c>
      <c r="S97" s="65">
        <f t="shared" si="72"/>
        <v>13.994069546560661</v>
      </c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</row>
    <row r="98" spans="1:41" ht="75">
      <c r="A98" s="62" t="s">
        <v>93</v>
      </c>
      <c r="B98" s="34"/>
      <c r="C98" s="34"/>
      <c r="D98" s="29">
        <f t="shared" si="62"/>
        <v>0</v>
      </c>
      <c r="E98" s="34"/>
      <c r="F98" s="34"/>
      <c r="G98" s="29">
        <f t="shared" si="64"/>
        <v>0</v>
      </c>
      <c r="H98" s="29">
        <v>600000</v>
      </c>
      <c r="I98" s="29">
        <v>20000</v>
      </c>
      <c r="J98" s="29">
        <f t="shared" si="66"/>
        <v>1.929876322717933</v>
      </c>
      <c r="K98" s="29">
        <v>300000</v>
      </c>
      <c r="L98" s="29">
        <v>60000</v>
      </c>
      <c r="M98" s="29">
        <f t="shared" si="68"/>
        <v>8.3417677874295126</v>
      </c>
      <c r="N98" s="29">
        <v>485000</v>
      </c>
      <c r="O98" s="29">
        <v>85771.38</v>
      </c>
      <c r="P98" s="29">
        <f t="shared" si="70"/>
        <v>9.9567469480368445</v>
      </c>
      <c r="Q98" s="64">
        <v>651157.06000000006</v>
      </c>
      <c r="R98" s="30">
        <v>176771.38</v>
      </c>
      <c r="S98" s="65">
        <f t="shared" si="72"/>
        <v>41.229183092691706</v>
      </c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</row>
    <row r="99" spans="1:41" ht="56.25">
      <c r="A99" s="62" t="s">
        <v>94</v>
      </c>
      <c r="B99" s="34"/>
      <c r="C99" s="34"/>
      <c r="D99" s="29">
        <f t="shared" si="62"/>
        <v>0</v>
      </c>
      <c r="E99" s="34"/>
      <c r="F99" s="34"/>
      <c r="G99" s="29">
        <f t="shared" si="64"/>
        <v>0</v>
      </c>
      <c r="H99" s="34"/>
      <c r="I99" s="34"/>
      <c r="J99" s="29">
        <f t="shared" si="66"/>
        <v>0</v>
      </c>
      <c r="K99" s="29">
        <v>300000</v>
      </c>
      <c r="L99" s="29">
        <v>15000</v>
      </c>
      <c r="M99" s="29">
        <f t="shared" si="68"/>
        <v>2.0854419468573782</v>
      </c>
      <c r="N99" s="29">
        <v>15000</v>
      </c>
      <c r="O99" s="29">
        <v>0</v>
      </c>
      <c r="P99" s="29">
        <f t="shared" si="70"/>
        <v>0</v>
      </c>
      <c r="Q99" s="64">
        <v>15000</v>
      </c>
      <c r="R99" s="30">
        <v>0</v>
      </c>
      <c r="S99" s="65">
        <f t="shared" si="72"/>
        <v>0</v>
      </c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</row>
    <row r="100" spans="1:41" ht="37.5">
      <c r="A100" s="62" t="s">
        <v>95</v>
      </c>
      <c r="B100" s="34"/>
      <c r="C100" s="34"/>
      <c r="D100" s="29">
        <f t="shared" si="62"/>
        <v>0</v>
      </c>
      <c r="E100" s="29">
        <v>300000</v>
      </c>
      <c r="F100" s="29">
        <v>120000</v>
      </c>
      <c r="G100" s="29">
        <f t="shared" si="64"/>
        <v>29.761553410232558</v>
      </c>
      <c r="H100" s="29">
        <v>300000</v>
      </c>
      <c r="I100" s="29">
        <v>0</v>
      </c>
      <c r="J100" s="29">
        <f t="shared" si="66"/>
        <v>0</v>
      </c>
      <c r="K100" s="29">
        <v>300000</v>
      </c>
      <c r="L100" s="29">
        <v>120000</v>
      </c>
      <c r="M100" s="29">
        <f t="shared" si="68"/>
        <v>16.683535574859025</v>
      </c>
      <c r="N100" s="29">
        <v>510000</v>
      </c>
      <c r="O100" s="29">
        <v>150000</v>
      </c>
      <c r="P100" s="29">
        <f t="shared" si="70"/>
        <v>17.412708553896724</v>
      </c>
      <c r="Q100" s="64">
        <v>360000</v>
      </c>
      <c r="R100" s="30">
        <v>0</v>
      </c>
      <c r="S100" s="65">
        <f t="shared" si="72"/>
        <v>0</v>
      </c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</row>
    <row r="101" spans="1:41" ht="37.5">
      <c r="A101" s="62" t="s">
        <v>96</v>
      </c>
      <c r="B101" s="63">
        <f>120000+180000</f>
        <v>300000</v>
      </c>
      <c r="C101" s="63">
        <v>17795</v>
      </c>
      <c r="D101" s="29">
        <f t="shared" si="62"/>
        <v>1.5430439457528355</v>
      </c>
      <c r="E101" s="29">
        <f>60000+90000</f>
        <v>150000</v>
      </c>
      <c r="F101" s="29">
        <v>0</v>
      </c>
      <c r="G101" s="29">
        <f t="shared" si="64"/>
        <v>0</v>
      </c>
      <c r="H101" s="29">
        <f>20000+60000+90000</f>
        <v>170000</v>
      </c>
      <c r="I101" s="29">
        <f>10000+58403.34+45000</f>
        <v>113403.34</v>
      </c>
      <c r="J101" s="29">
        <f t="shared" si="66"/>
        <v>10.942721039156574</v>
      </c>
      <c r="K101" s="29">
        <f>20000+120000+100000</f>
        <v>240000</v>
      </c>
      <c r="L101" s="29">
        <v>30000</v>
      </c>
      <c r="M101" s="29">
        <f t="shared" si="68"/>
        <v>4.1708838937147563</v>
      </c>
      <c r="N101" s="29">
        <v>180000</v>
      </c>
      <c r="O101" s="29">
        <v>0</v>
      </c>
      <c r="P101" s="29">
        <f t="shared" si="70"/>
        <v>0</v>
      </c>
      <c r="Q101" s="64">
        <v>180000</v>
      </c>
      <c r="R101" s="30">
        <v>13231.56</v>
      </c>
      <c r="S101" s="65">
        <f t="shared" si="72"/>
        <v>3.0860561808248361</v>
      </c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</row>
    <row r="102" spans="1:41" ht="75">
      <c r="A102" s="62" t="s">
        <v>97</v>
      </c>
      <c r="B102" s="34"/>
      <c r="C102" s="34"/>
      <c r="D102" s="29">
        <f t="shared" si="62"/>
        <v>0</v>
      </c>
      <c r="E102" s="29">
        <v>60000</v>
      </c>
      <c r="F102" s="29">
        <v>17557.759999999998</v>
      </c>
      <c r="G102" s="29">
        <f t="shared" si="64"/>
        <v>4.3545517667003724</v>
      </c>
      <c r="H102" s="29">
        <f>50000+30000+20000+10000</f>
        <v>110000</v>
      </c>
      <c r="I102" s="29">
        <f>25000+30000</f>
        <v>55000</v>
      </c>
      <c r="J102" s="29">
        <f t="shared" si="66"/>
        <v>5.3071598874743158</v>
      </c>
      <c r="K102" s="29">
        <f>50000+30000+20000+10000</f>
        <v>110000</v>
      </c>
      <c r="L102" s="29">
        <v>0</v>
      </c>
      <c r="M102" s="29">
        <f t="shared" si="68"/>
        <v>0</v>
      </c>
      <c r="N102" s="29">
        <v>150000</v>
      </c>
      <c r="O102" s="29">
        <v>40000</v>
      </c>
      <c r="P102" s="29">
        <f t="shared" si="70"/>
        <v>4.6433889477057937</v>
      </c>
      <c r="Q102" s="68">
        <v>110000</v>
      </c>
      <c r="R102" s="30">
        <v>0</v>
      </c>
      <c r="S102" s="65">
        <f t="shared" si="72"/>
        <v>0</v>
      </c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</row>
    <row r="103" spans="1:41" ht="37.5">
      <c r="A103" s="62" t="s">
        <v>98</v>
      </c>
      <c r="B103" s="34"/>
      <c r="C103" s="34"/>
      <c r="D103" s="29">
        <f t="shared" si="62"/>
        <v>0</v>
      </c>
      <c r="E103" s="29">
        <v>25000</v>
      </c>
      <c r="F103" s="29">
        <v>25000</v>
      </c>
      <c r="G103" s="29">
        <f t="shared" si="64"/>
        <v>6.200323627131783</v>
      </c>
      <c r="H103" s="29">
        <v>25000</v>
      </c>
      <c r="I103" s="29">
        <v>25000</v>
      </c>
      <c r="J103" s="29">
        <f t="shared" si="66"/>
        <v>2.4123454033974161</v>
      </c>
      <c r="K103" s="29">
        <v>25000</v>
      </c>
      <c r="L103" s="29">
        <v>0</v>
      </c>
      <c r="M103" s="29">
        <f t="shared" si="68"/>
        <v>0</v>
      </c>
      <c r="N103" s="29">
        <v>45000</v>
      </c>
      <c r="O103" s="29">
        <v>40671</v>
      </c>
      <c r="P103" s="29">
        <f t="shared" si="70"/>
        <v>4.7212817973035586</v>
      </c>
      <c r="Q103" s="64">
        <v>30000</v>
      </c>
      <c r="R103" s="30">
        <v>0</v>
      </c>
      <c r="S103" s="65">
        <f t="shared" si="72"/>
        <v>0</v>
      </c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</row>
    <row r="104" spans="1:41" ht="37.5">
      <c r="A104" s="62" t="s">
        <v>99</v>
      </c>
      <c r="B104" s="63">
        <v>500000</v>
      </c>
      <c r="C104" s="63">
        <v>325250</v>
      </c>
      <c r="D104" s="29">
        <f t="shared" si="62"/>
        <v>28.203149387811731</v>
      </c>
      <c r="E104" s="29">
        <f>150000+50000+50000+50000</f>
        <v>300000</v>
      </c>
      <c r="F104" s="29">
        <v>38098</v>
      </c>
      <c r="G104" s="29">
        <f t="shared" si="64"/>
        <v>9.4487971818586658</v>
      </c>
      <c r="H104" s="29">
        <v>120000</v>
      </c>
      <c r="I104" s="29">
        <v>21302.5</v>
      </c>
      <c r="J104" s="29">
        <f t="shared" si="66"/>
        <v>2.0555595182349382</v>
      </c>
      <c r="K104" s="29">
        <f>60000+30000+40000</f>
        <v>130000</v>
      </c>
      <c r="L104" s="29">
        <f>38400+400+26642</f>
        <v>65442</v>
      </c>
      <c r="M104" s="29">
        <f t="shared" si="68"/>
        <v>9.0983661257493686</v>
      </c>
      <c r="N104" s="29">
        <v>300000</v>
      </c>
      <c r="O104" s="29">
        <v>79450</v>
      </c>
      <c r="P104" s="29">
        <f t="shared" si="70"/>
        <v>9.222931297380633</v>
      </c>
      <c r="Q104" s="64">
        <v>200000</v>
      </c>
      <c r="R104" s="30">
        <v>0</v>
      </c>
      <c r="S104" s="65">
        <f t="shared" si="72"/>
        <v>0</v>
      </c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</row>
    <row r="105" spans="1:41" ht="37.5">
      <c r="A105" s="62" t="s">
        <v>100</v>
      </c>
      <c r="B105" s="63">
        <v>15000</v>
      </c>
      <c r="C105" s="63">
        <v>15000</v>
      </c>
      <c r="D105" s="29">
        <f t="shared" si="62"/>
        <v>1.3006832922895495</v>
      </c>
      <c r="E105" s="29">
        <v>36000</v>
      </c>
      <c r="F105" s="29">
        <v>3000</v>
      </c>
      <c r="G105" s="29">
        <f t="shared" si="64"/>
        <v>0.74403883525581394</v>
      </c>
      <c r="H105" s="29">
        <v>21000</v>
      </c>
      <c r="I105" s="29">
        <v>15000</v>
      </c>
      <c r="J105" s="29">
        <f t="shared" si="66"/>
        <v>1.4474072420384496</v>
      </c>
      <c r="K105" s="29">
        <v>27000</v>
      </c>
      <c r="L105" s="29">
        <v>0</v>
      </c>
      <c r="M105" s="29">
        <f t="shared" si="68"/>
        <v>0</v>
      </c>
      <c r="N105" s="34"/>
      <c r="O105" s="34"/>
      <c r="P105" s="25"/>
      <c r="Q105" s="34"/>
      <c r="R105" s="34"/>
      <c r="S105" s="22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</row>
    <row r="106" spans="1:41" ht="18.75">
      <c r="A106" s="62" t="s">
        <v>101</v>
      </c>
      <c r="B106" s="63">
        <v>10000</v>
      </c>
      <c r="C106" s="63">
        <v>0</v>
      </c>
      <c r="D106" s="29">
        <f t="shared" si="62"/>
        <v>0</v>
      </c>
      <c r="E106" s="29">
        <v>20000</v>
      </c>
      <c r="F106" s="29">
        <v>3963</v>
      </c>
      <c r="G106" s="29">
        <f t="shared" si="64"/>
        <v>0.98287530137293022</v>
      </c>
      <c r="H106" s="29">
        <v>10000</v>
      </c>
      <c r="I106" s="29">
        <v>0</v>
      </c>
      <c r="J106" s="29">
        <f t="shared" si="66"/>
        <v>0</v>
      </c>
      <c r="K106" s="29">
        <v>10000</v>
      </c>
      <c r="L106" s="29">
        <v>0</v>
      </c>
      <c r="M106" s="29">
        <f t="shared" si="68"/>
        <v>0</v>
      </c>
      <c r="N106" s="34"/>
      <c r="O106" s="34"/>
      <c r="P106" s="25"/>
      <c r="Q106" s="34"/>
      <c r="R106" s="34"/>
      <c r="S106" s="22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</row>
    <row r="107" spans="1:41" ht="56.25">
      <c r="A107" s="62" t="s">
        <v>102</v>
      </c>
      <c r="B107" s="34"/>
      <c r="C107" s="34"/>
      <c r="D107" s="29">
        <f t="shared" si="62"/>
        <v>0</v>
      </c>
      <c r="E107" s="34"/>
      <c r="F107" s="34"/>
      <c r="G107" s="29">
        <f t="shared" si="64"/>
        <v>0</v>
      </c>
      <c r="H107" s="29">
        <v>10000</v>
      </c>
      <c r="I107" s="29">
        <v>0</v>
      </c>
      <c r="J107" s="29">
        <f t="shared" si="66"/>
        <v>0</v>
      </c>
      <c r="K107" s="34"/>
      <c r="L107" s="34"/>
      <c r="M107" s="25"/>
      <c r="N107" s="34"/>
      <c r="O107" s="34"/>
      <c r="P107" s="25"/>
      <c r="Q107" s="34"/>
      <c r="R107" s="34"/>
      <c r="S107" s="22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</row>
    <row r="108" spans="1:41" ht="37.5">
      <c r="A108" s="62" t="s">
        <v>103</v>
      </c>
      <c r="B108" s="34"/>
      <c r="C108" s="34"/>
      <c r="D108" s="29">
        <f t="shared" si="62"/>
        <v>0</v>
      </c>
      <c r="E108" s="29">
        <v>400000</v>
      </c>
      <c r="F108" s="29">
        <v>124625</v>
      </c>
      <c r="G108" s="29">
        <f t="shared" si="64"/>
        <v>30.908613281251938</v>
      </c>
      <c r="H108" s="34"/>
      <c r="I108" s="34"/>
      <c r="J108" s="25"/>
      <c r="K108" s="34"/>
      <c r="L108" s="34"/>
      <c r="M108" s="25"/>
      <c r="N108" s="34"/>
      <c r="O108" s="34"/>
      <c r="P108" s="25"/>
      <c r="Q108" s="34"/>
      <c r="R108" s="34"/>
      <c r="S108" s="22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</row>
    <row r="109" spans="1:41" ht="18.75">
      <c r="A109" s="69" t="s">
        <v>104</v>
      </c>
      <c r="B109" s="60">
        <f t="shared" ref="B109:C109" si="73">SUM(B86:B108)</f>
        <v>1905000</v>
      </c>
      <c r="C109" s="60">
        <f t="shared" si="73"/>
        <v>1153240</v>
      </c>
      <c r="D109" s="25">
        <f t="shared" si="62"/>
        <v>100</v>
      </c>
      <c r="E109" s="25">
        <f t="shared" ref="E109:F109" si="74">SUM(E86:E108)</f>
        <v>2196000</v>
      </c>
      <c r="F109" s="25">
        <f t="shared" si="74"/>
        <v>403204.76</v>
      </c>
      <c r="G109" s="29">
        <f t="shared" si="64"/>
        <v>100</v>
      </c>
      <c r="H109" s="25">
        <f t="shared" ref="H109:I109" si="75">SUM(H86:H107)</f>
        <v>2808500</v>
      </c>
      <c r="I109" s="25">
        <f t="shared" si="75"/>
        <v>1036335.84</v>
      </c>
      <c r="J109" s="25">
        <f>I109*100/$I$109</f>
        <v>100</v>
      </c>
      <c r="K109" s="25">
        <f t="shared" ref="K109:L109" si="76">SUM(K86:K106)</f>
        <v>2812000</v>
      </c>
      <c r="L109" s="25">
        <f t="shared" si="76"/>
        <v>719272</v>
      </c>
      <c r="M109" s="25">
        <f>L109*100/$L$109</f>
        <v>100</v>
      </c>
      <c r="N109" s="25">
        <f t="shared" ref="N109:O109" si="77">SUM(N86:N104)</f>
        <v>4576960</v>
      </c>
      <c r="O109" s="25">
        <f t="shared" si="77"/>
        <v>861439.79</v>
      </c>
      <c r="P109" s="25">
        <f>O109*100/$O$109</f>
        <v>100</v>
      </c>
      <c r="Q109" s="70">
        <f t="shared" ref="Q109:R109" si="78">Q85</f>
        <v>4379217.0600000005</v>
      </c>
      <c r="R109" s="70">
        <f t="shared" si="78"/>
        <v>428753.05</v>
      </c>
      <c r="S109" s="22">
        <f>R109*100/$R$109</f>
        <v>100</v>
      </c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</row>
    <row r="110" spans="1:41" ht="18.75">
      <c r="A110" s="15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1"/>
      <c r="R110" s="41"/>
      <c r="S110" s="42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</row>
    <row r="111" spans="1:41" ht="18.75">
      <c r="A111" s="15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1"/>
      <c r="R111" s="41"/>
      <c r="S111" s="42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</row>
    <row r="112" spans="1:41" ht="33.75" customHeight="1">
      <c r="A112" s="71" t="s">
        <v>105</v>
      </c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3"/>
      <c r="R112" s="73"/>
      <c r="S112" s="74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</row>
    <row r="113" spans="1:41" ht="18.75">
      <c r="A113" s="16" t="s">
        <v>1</v>
      </c>
      <c r="B113" s="17" t="s">
        <v>2</v>
      </c>
      <c r="C113" s="18"/>
      <c r="D113" s="19"/>
      <c r="E113" s="17" t="s">
        <v>3</v>
      </c>
      <c r="F113" s="18"/>
      <c r="G113" s="19"/>
      <c r="H113" s="17" t="s">
        <v>4</v>
      </c>
      <c r="I113" s="18"/>
      <c r="J113" s="19"/>
      <c r="K113" s="17" t="s">
        <v>5</v>
      </c>
      <c r="L113" s="18"/>
      <c r="M113" s="19"/>
      <c r="N113" s="17" t="s">
        <v>6</v>
      </c>
      <c r="O113" s="18"/>
      <c r="P113" s="19"/>
      <c r="Q113" s="17" t="s">
        <v>7</v>
      </c>
      <c r="R113" s="18"/>
      <c r="S113" s="19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</row>
    <row r="114" spans="1:41" ht="18.75">
      <c r="A114" s="20"/>
      <c r="B114" s="21" t="s">
        <v>106</v>
      </c>
      <c r="C114" s="21" t="s">
        <v>107</v>
      </c>
      <c r="D114" s="22" t="s">
        <v>10</v>
      </c>
      <c r="E114" s="21" t="s">
        <v>106</v>
      </c>
      <c r="F114" s="21" t="s">
        <v>107</v>
      </c>
      <c r="G114" s="22" t="s">
        <v>10</v>
      </c>
      <c r="H114" s="21" t="s">
        <v>106</v>
      </c>
      <c r="I114" s="21" t="s">
        <v>107</v>
      </c>
      <c r="J114" s="22" t="s">
        <v>10</v>
      </c>
      <c r="K114" s="21" t="s">
        <v>106</v>
      </c>
      <c r="L114" s="21" t="s">
        <v>107</v>
      </c>
      <c r="M114" s="22" t="s">
        <v>10</v>
      </c>
      <c r="N114" s="21" t="s">
        <v>106</v>
      </c>
      <c r="O114" s="21" t="s">
        <v>107</v>
      </c>
      <c r="P114" s="22" t="s">
        <v>10</v>
      </c>
      <c r="Q114" s="21" t="s">
        <v>106</v>
      </c>
      <c r="R114" s="21" t="s">
        <v>107</v>
      </c>
      <c r="S114" s="22" t="s">
        <v>10</v>
      </c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</row>
    <row r="115" spans="1:41" ht="18.75">
      <c r="A115" s="24" t="s">
        <v>63</v>
      </c>
      <c r="B115" s="25">
        <f t="shared" ref="B115:C115" si="79">B116+B119</f>
        <v>0</v>
      </c>
      <c r="C115" s="25">
        <f t="shared" si="79"/>
        <v>0</v>
      </c>
      <c r="D115" s="25">
        <f>C115*100/$I$128</f>
        <v>0</v>
      </c>
      <c r="E115" s="25">
        <f t="shared" ref="E115:F115" si="80">E116+E119</f>
        <v>56</v>
      </c>
      <c r="F115" s="25">
        <f t="shared" si="80"/>
        <v>31719700</v>
      </c>
      <c r="G115" s="25">
        <f>F115*100/$F$128</f>
        <v>42.1974770139974</v>
      </c>
      <c r="H115" s="25">
        <f t="shared" ref="H115:I115" si="81">H116+H119</f>
        <v>19</v>
      </c>
      <c r="I115" s="25">
        <f t="shared" si="81"/>
        <v>14916600</v>
      </c>
      <c r="J115" s="25">
        <f>I115*100/$I$128</f>
        <v>24.230313215694231</v>
      </c>
      <c r="K115" s="25">
        <f t="shared" ref="K115:L115" si="82">K116+K119</f>
        <v>53</v>
      </c>
      <c r="L115" s="25">
        <f t="shared" si="82"/>
        <v>39188100</v>
      </c>
      <c r="M115" s="25">
        <f>L115*100/$L$128</f>
        <v>45.603504476215754</v>
      </c>
      <c r="N115" s="25">
        <f t="shared" ref="N115:O115" si="83">N116+N119</f>
        <v>38</v>
      </c>
      <c r="O115" s="25">
        <f t="shared" si="83"/>
        <v>51520700</v>
      </c>
      <c r="P115" s="25">
        <f>O115*100/$O$128</f>
        <v>52.437143965077659</v>
      </c>
      <c r="Q115" s="25">
        <f t="shared" ref="Q115:R115" si="84">Q116+Q119</f>
        <v>30</v>
      </c>
      <c r="R115" s="25">
        <f t="shared" si="84"/>
        <v>10085200</v>
      </c>
      <c r="S115" s="25">
        <f>R115*100/$R$128</f>
        <v>17.214469084553201</v>
      </c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  <c r="AN115" s="39"/>
      <c r="AO115" s="39"/>
    </row>
    <row r="116" spans="1:41" ht="37.5">
      <c r="A116" s="62" t="s">
        <v>108</v>
      </c>
      <c r="B116" s="29">
        <f t="shared" ref="B116:C116" si="85">SUM(B117:B118)</f>
        <v>0</v>
      </c>
      <c r="C116" s="29">
        <f t="shared" si="85"/>
        <v>0</v>
      </c>
      <c r="D116" s="29"/>
      <c r="E116" s="29">
        <f t="shared" ref="E116:F116" si="86">SUM(E117:E118)</f>
        <v>56</v>
      </c>
      <c r="F116" s="29">
        <f t="shared" si="86"/>
        <v>31719700</v>
      </c>
      <c r="G116" s="29"/>
      <c r="H116" s="29">
        <f t="shared" ref="H116:I116" si="87">SUM(H117:H118)</f>
        <v>18</v>
      </c>
      <c r="I116" s="29">
        <f t="shared" si="87"/>
        <v>12040600</v>
      </c>
      <c r="J116" s="29"/>
      <c r="K116" s="29">
        <f t="shared" ref="K116:L116" si="88">SUM(K117:K118)</f>
        <v>52</v>
      </c>
      <c r="L116" s="29">
        <f t="shared" si="88"/>
        <v>36424600</v>
      </c>
      <c r="M116" s="29"/>
      <c r="N116" s="29">
        <f t="shared" ref="N116:O116" si="89">SUM(N117:N118)</f>
        <v>37</v>
      </c>
      <c r="O116" s="29">
        <f t="shared" si="89"/>
        <v>47363000</v>
      </c>
      <c r="P116" s="29"/>
      <c r="Q116" s="29">
        <f t="shared" ref="Q116:R116" si="90">SUM(Q117:Q118)</f>
        <v>29</v>
      </c>
      <c r="R116" s="29">
        <f t="shared" si="90"/>
        <v>8108700</v>
      </c>
      <c r="S116" s="29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</row>
    <row r="117" spans="1:41" ht="37.5">
      <c r="A117" s="62" t="s">
        <v>109</v>
      </c>
      <c r="B117" s="29"/>
      <c r="C117" s="29"/>
      <c r="D117" s="29"/>
      <c r="E117" s="29">
        <v>27</v>
      </c>
      <c r="F117" s="29">
        <v>15712400</v>
      </c>
      <c r="G117" s="29"/>
      <c r="H117" s="29">
        <v>3</v>
      </c>
      <c r="I117" s="29">
        <v>1777300</v>
      </c>
      <c r="J117" s="29"/>
      <c r="K117" s="29">
        <v>19</v>
      </c>
      <c r="L117" s="29">
        <v>24688400</v>
      </c>
      <c r="M117" s="29"/>
      <c r="N117" s="29">
        <v>21</v>
      </c>
      <c r="O117" s="29">
        <v>18297700</v>
      </c>
      <c r="P117" s="29"/>
      <c r="Q117" s="75">
        <v>9</v>
      </c>
      <c r="R117" s="75">
        <v>2717800</v>
      </c>
      <c r="S117" s="29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</row>
    <row r="118" spans="1:41" ht="37.5">
      <c r="A118" s="62" t="s">
        <v>110</v>
      </c>
      <c r="B118" s="29"/>
      <c r="C118" s="29"/>
      <c r="D118" s="29"/>
      <c r="E118" s="29">
        <v>29</v>
      </c>
      <c r="F118" s="29">
        <v>16007300</v>
      </c>
      <c r="G118" s="29"/>
      <c r="H118" s="29">
        <v>15</v>
      </c>
      <c r="I118" s="29">
        <v>10263300</v>
      </c>
      <c r="J118" s="29"/>
      <c r="K118" s="29">
        <v>33</v>
      </c>
      <c r="L118" s="29">
        <v>11736200</v>
      </c>
      <c r="M118" s="29"/>
      <c r="N118" s="29">
        <v>16</v>
      </c>
      <c r="O118" s="29">
        <v>29065300</v>
      </c>
      <c r="P118" s="29"/>
      <c r="Q118" s="75">
        <v>20</v>
      </c>
      <c r="R118" s="75">
        <v>5390900</v>
      </c>
      <c r="S118" s="29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</row>
    <row r="119" spans="1:41" ht="37.5">
      <c r="A119" s="62" t="s">
        <v>111</v>
      </c>
      <c r="B119" s="29">
        <f t="shared" ref="B119:C119" si="91">SUM(B120:B121)</f>
        <v>0</v>
      </c>
      <c r="C119" s="29">
        <f t="shared" si="91"/>
        <v>0</v>
      </c>
      <c r="D119" s="29"/>
      <c r="E119" s="29">
        <f t="shared" ref="E119:F119" si="92">SUM(E120:E121)</f>
        <v>0</v>
      </c>
      <c r="F119" s="29">
        <f t="shared" si="92"/>
        <v>0</v>
      </c>
      <c r="G119" s="29"/>
      <c r="H119" s="29">
        <f t="shared" ref="H119:I119" si="93">SUM(H120:H121)</f>
        <v>1</v>
      </c>
      <c r="I119" s="29">
        <f t="shared" si="93"/>
        <v>2876000</v>
      </c>
      <c r="J119" s="29"/>
      <c r="K119" s="29">
        <f t="shared" ref="K119:L119" si="94">SUM(K120:K121)</f>
        <v>1</v>
      </c>
      <c r="L119" s="29">
        <f t="shared" si="94"/>
        <v>2763500</v>
      </c>
      <c r="M119" s="29"/>
      <c r="N119" s="29">
        <f t="shared" ref="N119:O119" si="95">SUM(N120:N121)</f>
        <v>1</v>
      </c>
      <c r="O119" s="29">
        <f t="shared" si="95"/>
        <v>4157700</v>
      </c>
      <c r="P119" s="29"/>
      <c r="Q119" s="76">
        <f t="shared" ref="Q119:R119" si="96">SUM(Q120:Q121)</f>
        <v>1</v>
      </c>
      <c r="R119" s="76">
        <f t="shared" si="96"/>
        <v>1976500</v>
      </c>
      <c r="S119" s="29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</row>
    <row r="120" spans="1:41" ht="37.5">
      <c r="A120" s="62" t="s">
        <v>112</v>
      </c>
      <c r="B120" s="29"/>
      <c r="C120" s="29"/>
      <c r="D120" s="29"/>
      <c r="E120" s="29">
        <v>0</v>
      </c>
      <c r="F120" s="29">
        <v>0</v>
      </c>
      <c r="G120" s="29"/>
      <c r="H120" s="29">
        <v>0</v>
      </c>
      <c r="I120" s="29">
        <v>0</v>
      </c>
      <c r="J120" s="29"/>
      <c r="K120" s="29">
        <v>1</v>
      </c>
      <c r="L120" s="29">
        <v>2763500</v>
      </c>
      <c r="M120" s="29"/>
      <c r="N120" s="29">
        <v>0</v>
      </c>
      <c r="O120" s="29">
        <v>0</v>
      </c>
      <c r="P120" s="29"/>
      <c r="Q120" s="76">
        <v>1</v>
      </c>
      <c r="R120" s="76">
        <v>1976500</v>
      </c>
      <c r="S120" s="29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</row>
    <row r="121" spans="1:41" ht="37.5">
      <c r="A121" s="62" t="s">
        <v>113</v>
      </c>
      <c r="B121" s="29"/>
      <c r="C121" s="29"/>
      <c r="D121" s="29"/>
      <c r="E121" s="29">
        <v>0</v>
      </c>
      <c r="F121" s="29">
        <v>0</v>
      </c>
      <c r="G121" s="29"/>
      <c r="H121" s="29">
        <v>1</v>
      </c>
      <c r="I121" s="29">
        <v>2876000</v>
      </c>
      <c r="J121" s="29"/>
      <c r="K121" s="29">
        <v>0</v>
      </c>
      <c r="L121" s="29">
        <v>0</v>
      </c>
      <c r="M121" s="29"/>
      <c r="N121" s="29">
        <v>1</v>
      </c>
      <c r="O121" s="29">
        <v>4157700</v>
      </c>
      <c r="P121" s="29"/>
      <c r="Q121" s="76">
        <v>0</v>
      </c>
      <c r="R121" s="76">
        <v>0</v>
      </c>
      <c r="S121" s="29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</row>
    <row r="122" spans="1:41" ht="18.75">
      <c r="A122" s="24" t="s">
        <v>114</v>
      </c>
      <c r="B122" s="25">
        <f t="shared" ref="B122:C122" si="97">SUM(B123:B127)</f>
        <v>0</v>
      </c>
      <c r="C122" s="25">
        <f t="shared" si="97"/>
        <v>0</v>
      </c>
      <c r="D122" s="25"/>
      <c r="E122" s="25">
        <f t="shared" ref="E122:F122" si="98">SUM(E123:E127)</f>
        <v>6</v>
      </c>
      <c r="F122" s="25">
        <f t="shared" si="98"/>
        <v>43449960</v>
      </c>
      <c r="G122" s="25">
        <f>F122*100/$F$128</f>
        <v>57.8025229860026</v>
      </c>
      <c r="H122" s="25">
        <f t="shared" ref="H122:I122" si="99">SUM(H123:H127)</f>
        <v>88</v>
      </c>
      <c r="I122" s="25">
        <f t="shared" si="99"/>
        <v>46645130</v>
      </c>
      <c r="J122" s="25">
        <f>I122*100/$I$128</f>
        <v>75.769686784305776</v>
      </c>
      <c r="K122" s="25">
        <f t="shared" ref="K122:L122" si="100">SUM(K123:K127)</f>
        <v>87</v>
      </c>
      <c r="L122" s="25">
        <f t="shared" si="100"/>
        <v>46744111.68</v>
      </c>
      <c r="M122" s="25">
        <f>L122*100/$L$128</f>
        <v>54.396495523784239</v>
      </c>
      <c r="N122" s="25">
        <f t="shared" ref="N122:O122" si="101">SUM(N123:N127)</f>
        <v>83</v>
      </c>
      <c r="O122" s="25">
        <f t="shared" si="101"/>
        <v>46731600</v>
      </c>
      <c r="P122" s="25">
        <f>O122*100/$O$128</f>
        <v>47.562856034922341</v>
      </c>
      <c r="Q122" s="21">
        <f t="shared" ref="Q122:R122" si="102">SUM(Q123:Q127)</f>
        <v>84</v>
      </c>
      <c r="R122" s="21">
        <f t="shared" si="102"/>
        <v>48500400</v>
      </c>
      <c r="S122" s="25">
        <f>R122*100/$R$128</f>
        <v>82.785530915446799</v>
      </c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39"/>
      <c r="AO122" s="39"/>
    </row>
    <row r="123" spans="1:41" ht="37.5">
      <c r="A123" s="62" t="s">
        <v>115</v>
      </c>
      <c r="B123" s="29"/>
      <c r="C123" s="29"/>
      <c r="D123" s="29"/>
      <c r="E123" s="29"/>
      <c r="F123" s="29">
        <v>2415360</v>
      </c>
      <c r="G123" s="29"/>
      <c r="H123" s="29">
        <v>6</v>
      </c>
      <c r="I123" s="29">
        <v>2356840</v>
      </c>
      <c r="J123" s="29"/>
      <c r="K123" s="29">
        <v>8</v>
      </c>
      <c r="L123" s="29">
        <v>2739102</v>
      </c>
      <c r="M123" s="29"/>
      <c r="N123" s="29">
        <v>6</v>
      </c>
      <c r="O123" s="29">
        <v>2330040</v>
      </c>
      <c r="P123" s="29"/>
      <c r="Q123" s="76">
        <v>6</v>
      </c>
      <c r="R123" s="76">
        <v>2364000</v>
      </c>
      <c r="S123" s="29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</row>
    <row r="124" spans="1:41" ht="37.5">
      <c r="A124" s="62" t="s">
        <v>116</v>
      </c>
      <c r="B124" s="29"/>
      <c r="C124" s="29"/>
      <c r="D124" s="29"/>
      <c r="E124" s="29"/>
      <c r="F124" s="29">
        <v>2115840</v>
      </c>
      <c r="G124" s="29"/>
      <c r="H124" s="29">
        <v>6</v>
      </c>
      <c r="I124" s="29">
        <v>2550800</v>
      </c>
      <c r="J124" s="29"/>
      <c r="K124" s="29">
        <v>6</v>
      </c>
      <c r="L124" s="29">
        <v>2463000</v>
      </c>
      <c r="M124" s="29"/>
      <c r="N124" s="29">
        <v>7</v>
      </c>
      <c r="O124" s="29">
        <v>2672640</v>
      </c>
      <c r="P124" s="29"/>
      <c r="Q124" s="75">
        <v>6</v>
      </c>
      <c r="R124" s="75">
        <v>2672640</v>
      </c>
      <c r="S124" s="29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</row>
    <row r="125" spans="1:41" ht="18.75">
      <c r="A125" s="62" t="s">
        <v>117</v>
      </c>
      <c r="B125" s="29"/>
      <c r="C125" s="29"/>
      <c r="D125" s="29"/>
      <c r="E125" s="29">
        <v>3</v>
      </c>
      <c r="F125" s="29">
        <v>2074800</v>
      </c>
      <c r="G125" s="29"/>
      <c r="H125" s="29">
        <v>3</v>
      </c>
      <c r="I125" s="29">
        <v>2193000</v>
      </c>
      <c r="J125" s="29"/>
      <c r="K125" s="29">
        <v>2</v>
      </c>
      <c r="L125" s="29">
        <v>1473000</v>
      </c>
      <c r="M125" s="29"/>
      <c r="N125" s="29">
        <v>1</v>
      </c>
      <c r="O125" s="29">
        <v>769680</v>
      </c>
      <c r="P125" s="29"/>
      <c r="Q125" s="75">
        <v>1</v>
      </c>
      <c r="R125" s="75">
        <v>810720</v>
      </c>
      <c r="S125" s="29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</row>
    <row r="126" spans="1:41" ht="37.5">
      <c r="A126" s="62" t="s">
        <v>118</v>
      </c>
      <c r="B126" s="29"/>
      <c r="C126" s="29"/>
      <c r="D126" s="29"/>
      <c r="E126" s="29">
        <v>3</v>
      </c>
      <c r="F126" s="29">
        <v>2517000</v>
      </c>
      <c r="G126" s="29"/>
      <c r="H126" s="29">
        <v>3</v>
      </c>
      <c r="I126" s="29">
        <v>2580240</v>
      </c>
      <c r="J126" s="29"/>
      <c r="K126" s="29">
        <v>3</v>
      </c>
      <c r="L126" s="29">
        <v>2658600</v>
      </c>
      <c r="M126" s="29"/>
      <c r="N126" s="29">
        <v>3</v>
      </c>
      <c r="O126" s="29">
        <v>2728920</v>
      </c>
      <c r="P126" s="29"/>
      <c r="Q126" s="75">
        <v>2</v>
      </c>
      <c r="R126" s="75">
        <v>1751280</v>
      </c>
      <c r="S126" s="29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</row>
    <row r="127" spans="1:41" ht="18.75">
      <c r="A127" s="62" t="s">
        <v>119</v>
      </c>
      <c r="B127" s="29"/>
      <c r="C127" s="29"/>
      <c r="D127" s="29"/>
      <c r="E127" s="29"/>
      <c r="F127" s="29">
        <v>34326960</v>
      </c>
      <c r="G127" s="29"/>
      <c r="H127" s="29">
        <v>70</v>
      </c>
      <c r="I127" s="29">
        <v>36964250</v>
      </c>
      <c r="J127" s="29"/>
      <c r="K127" s="29">
        <v>68</v>
      </c>
      <c r="L127" s="29">
        <v>37410409.68</v>
      </c>
      <c r="M127" s="29"/>
      <c r="N127" s="29">
        <v>66</v>
      </c>
      <c r="O127" s="29">
        <v>38230320</v>
      </c>
      <c r="P127" s="29"/>
      <c r="Q127" s="75">
        <v>69</v>
      </c>
      <c r="R127" s="75">
        <v>40901760</v>
      </c>
      <c r="S127" s="29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</row>
    <row r="128" spans="1:41" ht="18.75">
      <c r="A128" s="77" t="s">
        <v>120</v>
      </c>
      <c r="B128" s="25"/>
      <c r="C128" s="25">
        <f>C115+C122</f>
        <v>0</v>
      </c>
      <c r="D128" s="25"/>
      <c r="E128" s="25"/>
      <c r="F128" s="25">
        <f>F115+F122</f>
        <v>75169660</v>
      </c>
      <c r="G128" s="25">
        <f>SUM(G115:G127)</f>
        <v>100</v>
      </c>
      <c r="H128" s="25"/>
      <c r="I128" s="25">
        <f>I115+I122</f>
        <v>61561730</v>
      </c>
      <c r="J128" s="25">
        <f>SUM(J115:J127)</f>
        <v>100</v>
      </c>
      <c r="K128" s="25"/>
      <c r="L128" s="25">
        <f>L115+L122</f>
        <v>85932211.680000007</v>
      </c>
      <c r="M128" s="25">
        <f>SUM(M115:M127)</f>
        <v>100</v>
      </c>
      <c r="N128" s="25"/>
      <c r="O128" s="25">
        <f>O115+O122</f>
        <v>98252300</v>
      </c>
      <c r="P128" s="25">
        <f>SUM(P115:P127)</f>
        <v>100</v>
      </c>
      <c r="Q128" s="26"/>
      <c r="R128" s="25">
        <f>R115+R122</f>
        <v>58585600</v>
      </c>
      <c r="S128" s="25">
        <f>SUM(S115:S127)</f>
        <v>100</v>
      </c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</row>
    <row r="129" spans="1:41" ht="18.75">
      <c r="A129" s="15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1"/>
      <c r="R129" s="41"/>
      <c r="S129" s="42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</row>
    <row r="130" spans="1:41" ht="18.75">
      <c r="A130" s="15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1"/>
      <c r="R130" s="41"/>
      <c r="S130" s="42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</row>
    <row r="131" spans="1:41" ht="34.5" customHeight="1">
      <c r="A131" s="78" t="s">
        <v>121</v>
      </c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80"/>
      <c r="R131" s="80"/>
      <c r="S131" s="81"/>
      <c r="T131" s="82"/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  <c r="AF131" s="82"/>
      <c r="AG131" s="82"/>
      <c r="AH131" s="82"/>
      <c r="AI131" s="82"/>
      <c r="AJ131" s="82"/>
      <c r="AK131" s="82"/>
      <c r="AL131" s="82"/>
      <c r="AM131" s="82"/>
      <c r="AN131" s="82"/>
      <c r="AO131" s="82"/>
    </row>
    <row r="132" spans="1:41" ht="18.75">
      <c r="A132" s="16" t="s">
        <v>1</v>
      </c>
      <c r="B132" s="17" t="s">
        <v>2</v>
      </c>
      <c r="C132" s="18"/>
      <c r="D132" s="19"/>
      <c r="E132" s="17" t="s">
        <v>3</v>
      </c>
      <c r="F132" s="18"/>
      <c r="G132" s="19"/>
      <c r="H132" s="17" t="s">
        <v>4</v>
      </c>
      <c r="I132" s="18"/>
      <c r="J132" s="19"/>
      <c r="K132" s="17" t="s">
        <v>5</v>
      </c>
      <c r="L132" s="18"/>
      <c r="M132" s="19"/>
      <c r="N132" s="17" t="s">
        <v>6</v>
      </c>
      <c r="O132" s="18"/>
      <c r="P132" s="19"/>
      <c r="Q132" s="17" t="s">
        <v>7</v>
      </c>
      <c r="R132" s="18"/>
      <c r="S132" s="19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</row>
    <row r="133" spans="1:41" ht="18.75">
      <c r="A133" s="20"/>
      <c r="B133" s="21" t="s">
        <v>106</v>
      </c>
      <c r="C133" s="21" t="s">
        <v>107</v>
      </c>
      <c r="D133" s="22" t="s">
        <v>10</v>
      </c>
      <c r="E133" s="21" t="s">
        <v>106</v>
      </c>
      <c r="F133" s="21" t="s">
        <v>107</v>
      </c>
      <c r="G133" s="22" t="s">
        <v>10</v>
      </c>
      <c r="H133" s="21" t="s">
        <v>106</v>
      </c>
      <c r="I133" s="21" t="s">
        <v>107</v>
      </c>
      <c r="J133" s="22" t="s">
        <v>10</v>
      </c>
      <c r="K133" s="21" t="s">
        <v>106</v>
      </c>
      <c r="L133" s="21" t="s">
        <v>107</v>
      </c>
      <c r="M133" s="22" t="s">
        <v>10</v>
      </c>
      <c r="N133" s="21" t="s">
        <v>106</v>
      </c>
      <c r="O133" s="21" t="s">
        <v>107</v>
      </c>
      <c r="P133" s="22" t="s">
        <v>10</v>
      </c>
      <c r="Q133" s="21" t="s">
        <v>106</v>
      </c>
      <c r="R133" s="21" t="s">
        <v>107</v>
      </c>
      <c r="S133" s="22" t="s">
        <v>10</v>
      </c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</row>
    <row r="134" spans="1:41" ht="18.75">
      <c r="A134" s="24" t="s">
        <v>63</v>
      </c>
      <c r="B134" s="25">
        <f t="shared" ref="B134:C134" si="103">B135</f>
        <v>0</v>
      </c>
      <c r="C134" s="25">
        <f t="shared" si="103"/>
        <v>0</v>
      </c>
      <c r="D134" s="25"/>
      <c r="E134" s="25">
        <f t="shared" ref="E134:S134" si="104">E135</f>
        <v>3</v>
      </c>
      <c r="F134" s="25">
        <f t="shared" si="104"/>
        <v>85000</v>
      </c>
      <c r="G134" s="25">
        <f t="shared" si="104"/>
        <v>100</v>
      </c>
      <c r="H134" s="25">
        <f t="shared" si="104"/>
        <v>3</v>
      </c>
      <c r="I134" s="25">
        <f t="shared" si="104"/>
        <v>410300</v>
      </c>
      <c r="J134" s="25">
        <f t="shared" si="104"/>
        <v>100</v>
      </c>
      <c r="K134" s="25">
        <f t="shared" si="104"/>
        <v>2</v>
      </c>
      <c r="L134" s="25">
        <f t="shared" si="104"/>
        <v>372600</v>
      </c>
      <c r="M134" s="25">
        <f t="shared" si="104"/>
        <v>100</v>
      </c>
      <c r="N134" s="25">
        <f t="shared" si="104"/>
        <v>2</v>
      </c>
      <c r="O134" s="25">
        <f t="shared" si="104"/>
        <v>443500</v>
      </c>
      <c r="P134" s="25">
        <f t="shared" si="104"/>
        <v>100</v>
      </c>
      <c r="Q134" s="25">
        <f t="shared" si="104"/>
        <v>2</v>
      </c>
      <c r="R134" s="25">
        <f t="shared" si="104"/>
        <v>461000</v>
      </c>
      <c r="S134" s="25">
        <f t="shared" si="104"/>
        <v>100</v>
      </c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  <c r="AN134" s="39"/>
      <c r="AO134" s="39"/>
    </row>
    <row r="135" spans="1:41" ht="37.5">
      <c r="A135" s="83" t="s">
        <v>122</v>
      </c>
      <c r="B135" s="29">
        <f t="shared" ref="B135:C135" si="105">SUM(B136:B137)</f>
        <v>0</v>
      </c>
      <c r="C135" s="29">
        <f t="shared" si="105"/>
        <v>0</v>
      </c>
      <c r="D135" s="29"/>
      <c r="E135" s="29">
        <f t="shared" ref="E135:S135" si="106">SUM(E136:E137)</f>
        <v>3</v>
      </c>
      <c r="F135" s="29">
        <f t="shared" si="106"/>
        <v>85000</v>
      </c>
      <c r="G135" s="29">
        <f t="shared" si="106"/>
        <v>100</v>
      </c>
      <c r="H135" s="29">
        <f t="shared" si="106"/>
        <v>3</v>
      </c>
      <c r="I135" s="29">
        <f t="shared" si="106"/>
        <v>410300</v>
      </c>
      <c r="J135" s="29">
        <f t="shared" si="106"/>
        <v>100</v>
      </c>
      <c r="K135" s="29">
        <f t="shared" si="106"/>
        <v>2</v>
      </c>
      <c r="L135" s="29">
        <f t="shared" si="106"/>
        <v>372600</v>
      </c>
      <c r="M135" s="29">
        <f t="shared" si="106"/>
        <v>100</v>
      </c>
      <c r="N135" s="29">
        <f t="shared" si="106"/>
        <v>2</v>
      </c>
      <c r="O135" s="29">
        <f t="shared" si="106"/>
        <v>443500</v>
      </c>
      <c r="P135" s="29">
        <f t="shared" si="106"/>
        <v>100</v>
      </c>
      <c r="Q135" s="29">
        <f t="shared" si="106"/>
        <v>2</v>
      </c>
      <c r="R135" s="29">
        <f t="shared" si="106"/>
        <v>461000</v>
      </c>
      <c r="S135" s="29">
        <f t="shared" si="106"/>
        <v>100</v>
      </c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</row>
    <row r="136" spans="1:41" ht="37.5">
      <c r="A136" s="83" t="s">
        <v>109</v>
      </c>
      <c r="B136" s="29" t="s">
        <v>123</v>
      </c>
      <c r="C136" s="29" t="s">
        <v>123</v>
      </c>
      <c r="D136" s="29"/>
      <c r="E136" s="29">
        <v>1</v>
      </c>
      <c r="F136" s="29">
        <v>20700</v>
      </c>
      <c r="G136" s="29">
        <f t="shared" ref="G136:G138" si="107">F136*100/$F$134</f>
        <v>24.352941176470587</v>
      </c>
      <c r="H136" s="29">
        <v>0</v>
      </c>
      <c r="I136" s="29">
        <v>0</v>
      </c>
      <c r="J136" s="29">
        <f t="shared" ref="J136:J138" si="108">I136*100/$I$134</f>
        <v>0</v>
      </c>
      <c r="K136" s="29">
        <v>1</v>
      </c>
      <c r="L136" s="29">
        <v>321000</v>
      </c>
      <c r="M136" s="29">
        <f t="shared" ref="M136:M137" si="109">L136*100/$L$134</f>
        <v>86.151368760064415</v>
      </c>
      <c r="N136" s="29">
        <v>1</v>
      </c>
      <c r="O136" s="29">
        <v>295000</v>
      </c>
      <c r="P136" s="29">
        <f t="shared" ref="P136:P138" si="110">O136*100/$O$134</f>
        <v>66.516347237880495</v>
      </c>
      <c r="Q136" s="29">
        <v>1</v>
      </c>
      <c r="R136" s="29">
        <v>365000</v>
      </c>
      <c r="S136" s="31">
        <f t="shared" ref="S136:S137" si="111">R136*100/$R$134</f>
        <v>79.175704989154013</v>
      </c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</row>
    <row r="137" spans="1:41" ht="37.5">
      <c r="A137" s="83" t="s">
        <v>110</v>
      </c>
      <c r="B137" s="29" t="s">
        <v>123</v>
      </c>
      <c r="C137" s="29" t="s">
        <v>123</v>
      </c>
      <c r="D137" s="29"/>
      <c r="E137" s="29">
        <v>2</v>
      </c>
      <c r="F137" s="29">
        <v>64300</v>
      </c>
      <c r="G137" s="29">
        <f t="shared" si="107"/>
        <v>75.647058823529406</v>
      </c>
      <c r="H137" s="29">
        <v>3</v>
      </c>
      <c r="I137" s="29">
        <v>410300</v>
      </c>
      <c r="J137" s="29">
        <f t="shared" si="108"/>
        <v>100</v>
      </c>
      <c r="K137" s="29">
        <v>1</v>
      </c>
      <c r="L137" s="29">
        <v>51600</v>
      </c>
      <c r="M137" s="29">
        <f t="shared" si="109"/>
        <v>13.848631239935587</v>
      </c>
      <c r="N137" s="29">
        <v>1</v>
      </c>
      <c r="O137" s="29">
        <v>148500</v>
      </c>
      <c r="P137" s="29">
        <f t="shared" si="110"/>
        <v>33.483652762119505</v>
      </c>
      <c r="Q137" s="29">
        <v>1</v>
      </c>
      <c r="R137" s="29">
        <v>96000</v>
      </c>
      <c r="S137" s="31">
        <f t="shared" si="111"/>
        <v>20.824295010845987</v>
      </c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</row>
    <row r="138" spans="1:41" ht="18.75">
      <c r="A138" s="77" t="s">
        <v>124</v>
      </c>
      <c r="B138" s="25">
        <f t="shared" ref="B138:C138" si="112">B134</f>
        <v>0</v>
      </c>
      <c r="C138" s="25">
        <f t="shared" si="112"/>
        <v>0</v>
      </c>
      <c r="D138" s="25"/>
      <c r="E138" s="25">
        <f t="shared" ref="E138:F138" si="113">E134</f>
        <v>3</v>
      </c>
      <c r="F138" s="25">
        <f t="shared" si="113"/>
        <v>85000</v>
      </c>
      <c r="G138" s="25">
        <f t="shared" si="107"/>
        <v>100</v>
      </c>
      <c r="H138" s="25">
        <f t="shared" ref="H138:I138" si="114">H134</f>
        <v>3</v>
      </c>
      <c r="I138" s="25">
        <f t="shared" si="114"/>
        <v>410300</v>
      </c>
      <c r="J138" s="25">
        <f t="shared" si="108"/>
        <v>100</v>
      </c>
      <c r="K138" s="25">
        <f t="shared" ref="K138:L138" si="115">K134</f>
        <v>2</v>
      </c>
      <c r="L138" s="25">
        <f t="shared" si="115"/>
        <v>372600</v>
      </c>
      <c r="M138" s="25">
        <f>L138*100/L134</f>
        <v>100</v>
      </c>
      <c r="N138" s="25">
        <f t="shared" ref="N138:O138" si="116">N134</f>
        <v>2</v>
      </c>
      <c r="O138" s="25">
        <f t="shared" si="116"/>
        <v>443500</v>
      </c>
      <c r="P138" s="25">
        <f t="shared" si="110"/>
        <v>100</v>
      </c>
      <c r="Q138" s="25">
        <f t="shared" ref="Q138:R138" si="117">Q134</f>
        <v>2</v>
      </c>
      <c r="R138" s="25">
        <f t="shared" si="117"/>
        <v>461000</v>
      </c>
      <c r="S138" s="37">
        <f>R138*100/R134</f>
        <v>100</v>
      </c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  <c r="AN138" s="39"/>
      <c r="AO138" s="39"/>
    </row>
    <row r="139" spans="1:41" ht="18.75">
      <c r="A139" s="15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1"/>
      <c r="R139" s="41"/>
      <c r="S139" s="42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</row>
    <row r="140" spans="1:41" ht="18.75">
      <c r="A140" s="15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1"/>
      <c r="R140" s="41"/>
      <c r="S140" s="42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</row>
    <row r="141" spans="1:41" ht="18.75">
      <c r="A141" s="15"/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1"/>
      <c r="R141" s="41"/>
      <c r="S141" s="42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</row>
    <row r="142" spans="1:41" ht="18.75">
      <c r="A142" s="15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1"/>
      <c r="R142" s="41"/>
      <c r="S142" s="42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</row>
    <row r="143" spans="1:41" ht="18.75">
      <c r="A143" s="15"/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1"/>
      <c r="R143" s="41"/>
      <c r="S143" s="42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</row>
    <row r="144" spans="1:41" ht="18.75">
      <c r="A144" s="15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1"/>
      <c r="R144" s="41"/>
      <c r="S144" s="42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</row>
    <row r="145" spans="1:41" ht="18.75">
      <c r="A145" s="15"/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1"/>
      <c r="R145" s="41"/>
      <c r="S145" s="42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</row>
    <row r="146" spans="1:41" ht="18.75">
      <c r="A146" s="15"/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1"/>
      <c r="R146" s="41"/>
      <c r="S146" s="42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</row>
    <row r="147" spans="1:41" ht="18.75">
      <c r="A147" s="15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1"/>
      <c r="R147" s="41"/>
      <c r="S147" s="42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</row>
    <row r="148" spans="1:41" ht="18.75">
      <c r="A148" s="15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1"/>
      <c r="R148" s="41"/>
      <c r="S148" s="42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</row>
    <row r="149" spans="1:41" ht="18.75">
      <c r="A149" s="15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1"/>
      <c r="R149" s="41"/>
      <c r="S149" s="42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</row>
    <row r="150" spans="1:41" ht="18.75">
      <c r="A150" s="15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1"/>
      <c r="R150" s="41"/>
      <c r="S150" s="42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</row>
    <row r="151" spans="1:41" ht="18.75">
      <c r="A151" s="15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1"/>
      <c r="R151" s="41"/>
      <c r="S151" s="42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</row>
    <row r="152" spans="1:41" ht="18.75">
      <c r="A152" s="15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1"/>
      <c r="R152" s="41"/>
      <c r="S152" s="42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</row>
    <row r="153" spans="1:41" ht="18.75">
      <c r="A153" s="15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1"/>
      <c r="R153" s="41"/>
      <c r="S153" s="42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</row>
    <row r="154" spans="1:41" ht="18.75">
      <c r="A154" s="15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1"/>
      <c r="R154" s="41"/>
      <c r="S154" s="42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</row>
    <row r="155" spans="1:41" ht="18.75">
      <c r="A155" s="15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1"/>
      <c r="R155" s="41"/>
      <c r="S155" s="42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</row>
    <row r="156" spans="1:41" ht="18.75">
      <c r="A156" s="15"/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1"/>
      <c r="R156" s="41"/>
      <c r="S156" s="42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</row>
    <row r="157" spans="1:41" ht="18.75">
      <c r="A157" s="15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1"/>
      <c r="R157" s="41"/>
      <c r="S157" s="42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</row>
    <row r="158" spans="1:41" ht="18.75">
      <c r="A158" s="15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1"/>
      <c r="R158" s="41"/>
      <c r="S158" s="42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</row>
    <row r="159" spans="1:41" ht="18.75">
      <c r="A159" s="15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1"/>
      <c r="R159" s="41"/>
      <c r="S159" s="42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</row>
    <row r="160" spans="1:41" ht="18.75">
      <c r="A160" s="15"/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1"/>
      <c r="R160" s="41"/>
      <c r="S160" s="42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</row>
    <row r="161" spans="1:41" ht="18.75">
      <c r="A161" s="15"/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1"/>
      <c r="R161" s="41"/>
      <c r="S161" s="42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</row>
    <row r="162" spans="1:41" ht="18.75">
      <c r="A162" s="15"/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1"/>
      <c r="R162" s="41"/>
      <c r="S162" s="42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</row>
    <row r="163" spans="1:41" ht="18.75">
      <c r="A163" s="15"/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1"/>
      <c r="R163" s="41"/>
      <c r="S163" s="42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</row>
    <row r="164" spans="1:41" ht="18.75">
      <c r="A164" s="15"/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1"/>
      <c r="R164" s="41"/>
      <c r="S164" s="42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</row>
    <row r="165" spans="1:41" ht="18.75">
      <c r="A165" s="15"/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1"/>
      <c r="R165" s="41"/>
      <c r="S165" s="42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</row>
    <row r="166" spans="1:41" ht="18.75">
      <c r="A166" s="15"/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1"/>
      <c r="R166" s="41"/>
      <c r="S166" s="42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</row>
    <row r="167" spans="1:41" ht="18.75">
      <c r="A167" s="15"/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1"/>
      <c r="R167" s="41"/>
      <c r="S167" s="42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</row>
    <row r="168" spans="1:41" ht="18.75">
      <c r="A168" s="15"/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1"/>
      <c r="R168" s="41"/>
      <c r="S168" s="42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</row>
    <row r="169" spans="1:41" ht="18.75">
      <c r="A169" s="15"/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1"/>
      <c r="R169" s="41"/>
      <c r="S169" s="42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</row>
    <row r="170" spans="1:41" ht="18.75">
      <c r="A170" s="15"/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1"/>
      <c r="R170" s="41"/>
      <c r="S170" s="42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</row>
    <row r="171" spans="1:41" ht="18.75">
      <c r="A171" s="15"/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1"/>
      <c r="R171" s="41"/>
      <c r="S171" s="42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</row>
    <row r="172" spans="1:41" ht="18.75">
      <c r="A172" s="15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1"/>
      <c r="R172" s="41"/>
      <c r="S172" s="42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</row>
    <row r="173" spans="1:41" ht="18.75">
      <c r="A173" s="15"/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1"/>
      <c r="R173" s="41"/>
      <c r="S173" s="42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</row>
    <row r="174" spans="1:41" ht="18.75">
      <c r="A174" s="15"/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1"/>
      <c r="R174" s="41"/>
      <c r="S174" s="42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</row>
    <row r="175" spans="1:41" ht="18.75">
      <c r="A175" s="15"/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1"/>
      <c r="R175" s="41"/>
      <c r="S175" s="42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</row>
    <row r="176" spans="1:41" ht="18.75">
      <c r="A176" s="15"/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1"/>
      <c r="R176" s="41"/>
      <c r="S176" s="42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</row>
    <row r="177" spans="1:41" ht="18.75">
      <c r="A177" s="15"/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1"/>
      <c r="R177" s="41"/>
      <c r="S177" s="42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</row>
    <row r="178" spans="1:41" ht="18.75">
      <c r="A178" s="15"/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1"/>
      <c r="R178" s="41"/>
      <c r="S178" s="42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</row>
    <row r="179" spans="1:41" ht="18.75">
      <c r="A179" s="15"/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1"/>
      <c r="R179" s="41"/>
      <c r="S179" s="42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</row>
    <row r="180" spans="1:41" ht="18.75">
      <c r="A180" s="15"/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1"/>
      <c r="R180" s="41"/>
      <c r="S180" s="42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</row>
    <row r="181" spans="1:41" ht="18.75">
      <c r="A181" s="15"/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1"/>
      <c r="R181" s="41"/>
      <c r="S181" s="42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</row>
    <row r="182" spans="1:41" ht="18.75">
      <c r="A182" s="15"/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1"/>
      <c r="R182" s="41"/>
      <c r="S182" s="42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</row>
    <row r="183" spans="1:41" ht="18.75">
      <c r="A183" s="15"/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1"/>
      <c r="R183" s="41"/>
      <c r="S183" s="42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</row>
    <row r="184" spans="1:41" ht="18.75">
      <c r="A184" s="15"/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1"/>
      <c r="R184" s="41"/>
      <c r="S184" s="42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</row>
    <row r="185" spans="1:41" ht="18.75">
      <c r="A185" s="15"/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1"/>
      <c r="R185" s="41"/>
      <c r="S185" s="42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</row>
    <row r="186" spans="1:41" ht="18.75">
      <c r="A186" s="15"/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1"/>
      <c r="R186" s="41"/>
      <c r="S186" s="42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</row>
    <row r="187" spans="1:41" ht="18.75">
      <c r="A187" s="15"/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1"/>
      <c r="R187" s="41"/>
      <c r="S187" s="42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</row>
    <row r="188" spans="1:41" ht="18.75">
      <c r="A188" s="15"/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1"/>
      <c r="R188" s="41"/>
      <c r="S188" s="42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</row>
    <row r="189" spans="1:41" ht="18.75">
      <c r="A189" s="15"/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1"/>
      <c r="R189" s="41"/>
      <c r="S189" s="42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</row>
    <row r="190" spans="1:41" ht="18.75">
      <c r="A190" s="15"/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1"/>
      <c r="R190" s="41"/>
      <c r="S190" s="42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</row>
    <row r="191" spans="1:41" ht="18.75">
      <c r="A191" s="15"/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1"/>
      <c r="R191" s="41"/>
      <c r="S191" s="42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</row>
    <row r="192" spans="1:41" ht="18.75">
      <c r="A192" s="15"/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1"/>
      <c r="R192" s="41"/>
      <c r="S192" s="42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</row>
    <row r="193" spans="1:41" ht="18.75">
      <c r="A193" s="15"/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1"/>
      <c r="R193" s="41"/>
      <c r="S193" s="42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</row>
    <row r="194" spans="1:41" ht="18.75">
      <c r="A194" s="15"/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1"/>
      <c r="R194" s="41"/>
      <c r="S194" s="42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</row>
    <row r="195" spans="1:41" ht="18.75">
      <c r="A195" s="15"/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1"/>
      <c r="R195" s="41"/>
      <c r="S195" s="42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</row>
    <row r="196" spans="1:41" ht="18.75">
      <c r="A196" s="15"/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1"/>
      <c r="R196" s="41"/>
      <c r="S196" s="42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</row>
    <row r="197" spans="1:41" ht="18.75">
      <c r="A197" s="15"/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1"/>
      <c r="R197" s="41"/>
      <c r="S197" s="42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</row>
    <row r="198" spans="1:41" ht="18.75">
      <c r="A198" s="15"/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1"/>
      <c r="R198" s="41"/>
      <c r="S198" s="42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</row>
    <row r="199" spans="1:41" ht="18.75">
      <c r="A199" s="15"/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1"/>
      <c r="R199" s="41"/>
      <c r="S199" s="42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</row>
    <row r="200" spans="1:41" ht="18.75">
      <c r="A200" s="15"/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1"/>
      <c r="R200" s="41"/>
      <c r="S200" s="42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</row>
    <row r="201" spans="1:41" ht="18.75">
      <c r="A201" s="15"/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1"/>
      <c r="R201" s="41"/>
      <c r="S201" s="42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</row>
    <row r="202" spans="1:41" ht="18.75">
      <c r="A202" s="15"/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1"/>
      <c r="R202" s="41"/>
      <c r="S202" s="42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</row>
    <row r="203" spans="1:41" ht="18.75">
      <c r="A203" s="15"/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1"/>
      <c r="R203" s="41"/>
      <c r="S203" s="42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</row>
    <row r="204" spans="1:41" ht="18.75">
      <c r="A204" s="15"/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1"/>
      <c r="R204" s="41"/>
      <c r="S204" s="42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</row>
    <row r="205" spans="1:41" ht="18.75">
      <c r="A205" s="15"/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1"/>
      <c r="R205" s="41"/>
      <c r="S205" s="42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</row>
    <row r="206" spans="1:41" ht="18.75">
      <c r="A206" s="15"/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1"/>
      <c r="R206" s="41"/>
      <c r="S206" s="42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</row>
    <row r="207" spans="1:41" ht="18.75">
      <c r="A207" s="15"/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1"/>
      <c r="R207" s="41"/>
      <c r="S207" s="42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</row>
    <row r="208" spans="1:41" ht="18.75">
      <c r="A208" s="15"/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1"/>
      <c r="R208" s="41"/>
      <c r="S208" s="42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</row>
    <row r="209" spans="1:41" ht="18.75">
      <c r="A209" s="15"/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1"/>
      <c r="R209" s="41"/>
      <c r="S209" s="42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</row>
    <row r="210" spans="1:41" ht="18.75">
      <c r="A210" s="15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1"/>
      <c r="R210" s="41"/>
      <c r="S210" s="42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</row>
    <row r="211" spans="1:41" ht="18.75">
      <c r="A211" s="15"/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1"/>
      <c r="R211" s="41"/>
      <c r="S211" s="42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</row>
    <row r="212" spans="1:41" ht="18.75">
      <c r="A212" s="15"/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1"/>
      <c r="R212" s="41"/>
      <c r="S212" s="42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</row>
    <row r="213" spans="1:41" ht="18.75">
      <c r="A213" s="15"/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1"/>
      <c r="R213" s="41"/>
      <c r="S213" s="42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</row>
    <row r="214" spans="1:41" ht="18.75">
      <c r="A214" s="15"/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1"/>
      <c r="R214" s="41"/>
      <c r="S214" s="42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</row>
    <row r="215" spans="1:41" ht="18.75">
      <c r="A215" s="15"/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1"/>
      <c r="R215" s="41"/>
      <c r="S215" s="42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</row>
    <row r="216" spans="1:41" ht="18.75">
      <c r="A216" s="15"/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1"/>
      <c r="R216" s="41"/>
      <c r="S216" s="42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</row>
    <row r="217" spans="1:41" ht="18.75">
      <c r="A217" s="15"/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1"/>
      <c r="R217" s="41"/>
      <c r="S217" s="42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</row>
    <row r="218" spans="1:41" ht="18.75">
      <c r="A218" s="15"/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1"/>
      <c r="R218" s="41"/>
      <c r="S218" s="42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</row>
    <row r="219" spans="1:41" ht="18.75">
      <c r="A219" s="15"/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1"/>
      <c r="R219" s="41"/>
      <c r="S219" s="42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</row>
    <row r="220" spans="1:41" ht="18.75">
      <c r="A220" s="15"/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1"/>
      <c r="R220" s="41"/>
      <c r="S220" s="42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</row>
    <row r="221" spans="1:41" ht="18.75">
      <c r="A221" s="15"/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1"/>
      <c r="R221" s="41"/>
      <c r="S221" s="42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</row>
    <row r="222" spans="1:41" ht="18.75">
      <c r="A222" s="15"/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1"/>
      <c r="R222" s="41"/>
      <c r="S222" s="42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</row>
    <row r="223" spans="1:41" ht="18.75">
      <c r="A223" s="15"/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1"/>
      <c r="R223" s="41"/>
      <c r="S223" s="42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</row>
    <row r="224" spans="1:41" ht="18.75">
      <c r="A224" s="15"/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1"/>
      <c r="R224" s="41"/>
      <c r="S224" s="42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</row>
    <row r="225" spans="1:41" ht="18.75">
      <c r="A225" s="15"/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1"/>
      <c r="R225" s="41"/>
      <c r="S225" s="42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</row>
    <row r="226" spans="1:41" ht="18.75">
      <c r="A226" s="15"/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1"/>
      <c r="R226" s="41"/>
      <c r="S226" s="42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</row>
    <row r="227" spans="1:41" ht="18.75">
      <c r="A227" s="15"/>
      <c r="B227" s="40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1"/>
      <c r="R227" s="41"/>
      <c r="S227" s="42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</row>
    <row r="228" spans="1:41" ht="18.75">
      <c r="A228" s="15"/>
      <c r="B228" s="40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1"/>
      <c r="R228" s="41"/>
      <c r="S228" s="42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</row>
    <row r="229" spans="1:41" ht="18.75">
      <c r="A229" s="15"/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1"/>
      <c r="R229" s="41"/>
      <c r="S229" s="42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</row>
    <row r="230" spans="1:41" ht="18.75">
      <c r="A230" s="15"/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1"/>
      <c r="R230" s="41"/>
      <c r="S230" s="42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</row>
    <row r="231" spans="1:41" ht="18.75">
      <c r="A231" s="15"/>
      <c r="B231" s="40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1"/>
      <c r="R231" s="41"/>
      <c r="S231" s="42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</row>
    <row r="232" spans="1:41" ht="18.75">
      <c r="A232" s="15"/>
      <c r="B232" s="40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1"/>
      <c r="R232" s="41"/>
      <c r="S232" s="42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</row>
    <row r="233" spans="1:41" ht="18.75">
      <c r="A233" s="15"/>
      <c r="B233" s="40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1"/>
      <c r="R233" s="41"/>
      <c r="S233" s="42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</row>
    <row r="234" spans="1:41" ht="18.75">
      <c r="A234" s="15"/>
      <c r="B234" s="40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1"/>
      <c r="R234" s="41"/>
      <c r="S234" s="42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</row>
    <row r="235" spans="1:41" ht="18.75">
      <c r="A235" s="15"/>
      <c r="B235" s="40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1"/>
      <c r="R235" s="41"/>
      <c r="S235" s="42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</row>
    <row r="236" spans="1:41" ht="18.75">
      <c r="A236" s="15"/>
      <c r="B236" s="40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1"/>
      <c r="R236" s="41"/>
      <c r="S236" s="42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</row>
    <row r="237" spans="1:41" ht="18.75">
      <c r="A237" s="15"/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1"/>
      <c r="R237" s="41"/>
      <c r="S237" s="42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</row>
    <row r="238" spans="1:41" ht="18.75">
      <c r="A238" s="15"/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1"/>
      <c r="R238" s="41"/>
      <c r="S238" s="42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</row>
    <row r="239" spans="1:41" ht="18.75">
      <c r="A239" s="15"/>
      <c r="B239" s="40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1"/>
      <c r="R239" s="41"/>
      <c r="S239" s="42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</row>
    <row r="240" spans="1:41" ht="18.75">
      <c r="A240" s="15"/>
      <c r="B240" s="40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1"/>
      <c r="R240" s="41"/>
      <c r="S240" s="42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</row>
    <row r="241" spans="1:41" ht="18.75">
      <c r="A241" s="15"/>
      <c r="B241" s="40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1"/>
      <c r="R241" s="41"/>
      <c r="S241" s="42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</row>
    <row r="242" spans="1:41" ht="18.75">
      <c r="A242" s="15"/>
      <c r="B242" s="40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1"/>
      <c r="R242" s="41"/>
      <c r="S242" s="42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</row>
    <row r="243" spans="1:41" ht="18.75">
      <c r="A243" s="15"/>
      <c r="B243" s="40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1"/>
      <c r="R243" s="41"/>
      <c r="S243" s="42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</row>
    <row r="244" spans="1:41" ht="18.75">
      <c r="A244" s="15"/>
      <c r="B244" s="40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1"/>
      <c r="R244" s="41"/>
      <c r="S244" s="42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</row>
    <row r="245" spans="1:41" ht="18.75">
      <c r="A245" s="15"/>
      <c r="B245" s="40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1"/>
      <c r="R245" s="41"/>
      <c r="S245" s="42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</row>
    <row r="246" spans="1:41" ht="18.75">
      <c r="A246" s="15"/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1"/>
      <c r="R246" s="41"/>
      <c r="S246" s="42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</row>
    <row r="247" spans="1:41" ht="18.75">
      <c r="A247" s="15"/>
      <c r="B247" s="40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1"/>
      <c r="R247" s="41"/>
      <c r="S247" s="42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</row>
    <row r="248" spans="1:41" ht="18.75">
      <c r="A248" s="15"/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1"/>
      <c r="R248" s="41"/>
      <c r="S248" s="42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</row>
    <row r="249" spans="1:41" ht="18.75">
      <c r="A249" s="15"/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1"/>
      <c r="R249" s="41"/>
      <c r="S249" s="42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</row>
    <row r="250" spans="1:41" ht="18.75">
      <c r="A250" s="15"/>
      <c r="B250" s="40"/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1"/>
      <c r="R250" s="41"/>
      <c r="S250" s="42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</row>
    <row r="251" spans="1:41" ht="18.75">
      <c r="A251" s="15"/>
      <c r="B251" s="40"/>
      <c r="C251" s="40"/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1"/>
      <c r="R251" s="41"/>
      <c r="S251" s="42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</row>
    <row r="252" spans="1:41" ht="18.75">
      <c r="A252" s="15"/>
      <c r="B252" s="40"/>
      <c r="C252" s="40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1"/>
      <c r="R252" s="41"/>
      <c r="S252" s="42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</row>
    <row r="253" spans="1:41" ht="18.75">
      <c r="A253" s="15"/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1"/>
      <c r="R253" s="41"/>
      <c r="S253" s="42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</row>
    <row r="254" spans="1:41" ht="18.75">
      <c r="A254" s="15"/>
      <c r="B254" s="40"/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1"/>
      <c r="R254" s="41"/>
      <c r="S254" s="42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</row>
    <row r="255" spans="1:41" ht="18.75">
      <c r="A255" s="15"/>
      <c r="B255" s="40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1"/>
      <c r="R255" s="41"/>
      <c r="S255" s="42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</row>
    <row r="256" spans="1:41" ht="18.75">
      <c r="A256" s="15"/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1"/>
      <c r="R256" s="41"/>
      <c r="S256" s="42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</row>
    <row r="257" spans="1:41" ht="18.75">
      <c r="A257" s="15"/>
      <c r="B257" s="40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1"/>
      <c r="R257" s="41"/>
      <c r="S257" s="42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</row>
    <row r="258" spans="1:41" ht="18.75">
      <c r="A258" s="15"/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1"/>
      <c r="R258" s="41"/>
      <c r="S258" s="42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</row>
    <row r="259" spans="1:41" ht="18.75">
      <c r="A259" s="15"/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1"/>
      <c r="R259" s="41"/>
      <c r="S259" s="42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</row>
    <row r="260" spans="1:41" ht="18.75">
      <c r="A260" s="15"/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1"/>
      <c r="R260" s="41"/>
      <c r="S260" s="42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</row>
    <row r="261" spans="1:41" ht="18.75">
      <c r="A261" s="15"/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1"/>
      <c r="R261" s="41"/>
      <c r="S261" s="42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</row>
    <row r="262" spans="1:41" ht="18.75">
      <c r="A262" s="15"/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1"/>
      <c r="R262" s="41"/>
      <c r="S262" s="42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</row>
    <row r="263" spans="1:41" ht="18.75">
      <c r="A263" s="15"/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1"/>
      <c r="R263" s="41"/>
      <c r="S263" s="42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</row>
    <row r="264" spans="1:41" ht="18.75">
      <c r="A264" s="15"/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1"/>
      <c r="R264" s="41"/>
      <c r="S264" s="42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</row>
    <row r="265" spans="1:41" ht="18.75">
      <c r="A265" s="15"/>
      <c r="B265" s="40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1"/>
      <c r="R265" s="41"/>
      <c r="S265" s="42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</row>
    <row r="266" spans="1:41" ht="18.75">
      <c r="A266" s="15"/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1"/>
      <c r="R266" s="41"/>
      <c r="S266" s="42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</row>
    <row r="267" spans="1:41" ht="18.75">
      <c r="A267" s="15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1"/>
      <c r="R267" s="41"/>
      <c r="S267" s="42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</row>
    <row r="268" spans="1:41" ht="18.75">
      <c r="A268" s="15"/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1"/>
      <c r="R268" s="41"/>
      <c r="S268" s="42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</row>
    <row r="269" spans="1:41" ht="18.75">
      <c r="A269" s="15"/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1"/>
      <c r="R269" s="41"/>
      <c r="S269" s="42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</row>
    <row r="270" spans="1:41" ht="18.75">
      <c r="A270" s="15"/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1"/>
      <c r="R270" s="41"/>
      <c r="S270" s="42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</row>
    <row r="271" spans="1:41" ht="18.75">
      <c r="A271" s="15"/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1"/>
      <c r="R271" s="41"/>
      <c r="S271" s="42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</row>
    <row r="272" spans="1:41" ht="18.75">
      <c r="A272" s="15"/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1"/>
      <c r="R272" s="41"/>
      <c r="S272" s="42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</row>
    <row r="273" spans="1:41" ht="18.75">
      <c r="A273" s="15"/>
      <c r="B273" s="40"/>
      <c r="C273" s="40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1"/>
      <c r="R273" s="41"/>
      <c r="S273" s="42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</row>
    <row r="274" spans="1:41" ht="18.75">
      <c r="A274" s="15"/>
      <c r="B274" s="40"/>
      <c r="C274" s="40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1"/>
      <c r="R274" s="41"/>
      <c r="S274" s="42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</row>
    <row r="275" spans="1:41" ht="18.75">
      <c r="A275" s="15"/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1"/>
      <c r="R275" s="41"/>
      <c r="S275" s="42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</row>
    <row r="276" spans="1:41" ht="18.75">
      <c r="A276" s="15"/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1"/>
      <c r="R276" s="41"/>
      <c r="S276" s="42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</row>
    <row r="277" spans="1:41" ht="18.75">
      <c r="A277" s="15"/>
      <c r="B277" s="40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1"/>
      <c r="R277" s="41"/>
      <c r="S277" s="42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</row>
    <row r="278" spans="1:41" ht="18.75">
      <c r="A278" s="15"/>
      <c r="B278" s="40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1"/>
      <c r="R278" s="41"/>
      <c r="S278" s="42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</row>
    <row r="279" spans="1:41" ht="18.75">
      <c r="A279" s="15"/>
      <c r="B279" s="40"/>
      <c r="C279" s="40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1"/>
      <c r="R279" s="41"/>
      <c r="S279" s="42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</row>
    <row r="280" spans="1:41" ht="18.75">
      <c r="A280" s="15"/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1"/>
      <c r="R280" s="41"/>
      <c r="S280" s="42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</row>
    <row r="281" spans="1:41" ht="18.75">
      <c r="A281" s="15"/>
      <c r="B281" s="40"/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1"/>
      <c r="R281" s="41"/>
      <c r="S281" s="42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</row>
    <row r="282" spans="1:41" ht="18.75">
      <c r="A282" s="15"/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1"/>
      <c r="R282" s="41"/>
      <c r="S282" s="42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</row>
    <row r="283" spans="1:41" ht="18.75">
      <c r="A283" s="15"/>
      <c r="B283" s="40"/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1"/>
      <c r="R283" s="41"/>
      <c r="S283" s="42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</row>
    <row r="284" spans="1:41" ht="18.75">
      <c r="A284" s="15"/>
      <c r="B284" s="40"/>
      <c r="C284" s="40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1"/>
      <c r="R284" s="41"/>
      <c r="S284" s="42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</row>
    <row r="285" spans="1:41" ht="18.75">
      <c r="A285" s="15"/>
      <c r="B285" s="40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1"/>
      <c r="R285" s="41"/>
      <c r="S285" s="42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</row>
    <row r="286" spans="1:41" ht="18.75">
      <c r="A286" s="15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1"/>
      <c r="R286" s="41"/>
      <c r="S286" s="42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</row>
    <row r="287" spans="1:41" ht="18.75">
      <c r="A287" s="15"/>
      <c r="B287" s="40"/>
      <c r="C287" s="40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1"/>
      <c r="R287" s="41"/>
      <c r="S287" s="42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</row>
    <row r="288" spans="1:41" ht="18.75">
      <c r="A288" s="15"/>
      <c r="B288" s="40"/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1"/>
      <c r="R288" s="41"/>
      <c r="S288" s="42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</row>
    <row r="289" spans="1:41" ht="18.75">
      <c r="A289" s="15"/>
      <c r="B289" s="40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1"/>
      <c r="R289" s="41"/>
      <c r="S289" s="42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</row>
    <row r="290" spans="1:41" ht="18.75">
      <c r="A290" s="15"/>
      <c r="B290" s="40"/>
      <c r="C290" s="40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1"/>
      <c r="R290" s="41"/>
      <c r="S290" s="42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</row>
    <row r="291" spans="1:41" ht="18.75">
      <c r="A291" s="15"/>
      <c r="B291" s="40"/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1"/>
      <c r="R291" s="41"/>
      <c r="S291" s="42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</row>
    <row r="292" spans="1:41" ht="18.75">
      <c r="A292" s="15"/>
      <c r="B292" s="40"/>
      <c r="C292" s="40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1"/>
      <c r="R292" s="41"/>
      <c r="S292" s="42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</row>
    <row r="293" spans="1:41" ht="18.75">
      <c r="A293" s="15"/>
      <c r="B293" s="40"/>
      <c r="C293" s="40"/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1"/>
      <c r="R293" s="41"/>
      <c r="S293" s="42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</row>
    <row r="294" spans="1:41" ht="18.75">
      <c r="A294" s="15"/>
      <c r="B294" s="40"/>
      <c r="C294" s="40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1"/>
      <c r="R294" s="41"/>
      <c r="S294" s="42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</row>
    <row r="295" spans="1:41" ht="18.75">
      <c r="A295" s="15"/>
      <c r="B295" s="40"/>
      <c r="C295" s="40"/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1"/>
      <c r="R295" s="41"/>
      <c r="S295" s="42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</row>
    <row r="296" spans="1:41" ht="18.75">
      <c r="A296" s="15"/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1"/>
      <c r="R296" s="41"/>
      <c r="S296" s="42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</row>
    <row r="297" spans="1:41" ht="18.75">
      <c r="A297" s="15"/>
      <c r="B297" s="40"/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1"/>
      <c r="R297" s="41"/>
      <c r="S297" s="42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</row>
    <row r="298" spans="1:41" ht="18.75">
      <c r="A298" s="15"/>
      <c r="B298" s="40"/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1"/>
      <c r="R298" s="41"/>
      <c r="S298" s="42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</row>
    <row r="299" spans="1:41" ht="18.75">
      <c r="A299" s="15"/>
      <c r="B299" s="40"/>
      <c r="C299" s="40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1"/>
      <c r="R299" s="41"/>
      <c r="S299" s="42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</row>
    <row r="300" spans="1:41" ht="18.75">
      <c r="A300" s="15"/>
      <c r="B300" s="40"/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1"/>
      <c r="R300" s="41"/>
      <c r="S300" s="42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</row>
    <row r="301" spans="1:41" ht="18.75">
      <c r="A301" s="15"/>
      <c r="B301" s="40"/>
      <c r="C301" s="40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1"/>
      <c r="R301" s="41"/>
      <c r="S301" s="42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</row>
    <row r="302" spans="1:41" ht="18.75">
      <c r="A302" s="15"/>
      <c r="B302" s="40"/>
      <c r="C302" s="40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1"/>
      <c r="R302" s="41"/>
      <c r="S302" s="42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</row>
    <row r="303" spans="1:41" ht="18.75">
      <c r="A303" s="15"/>
      <c r="B303" s="40"/>
      <c r="C303" s="40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1"/>
      <c r="R303" s="41"/>
      <c r="S303" s="42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</row>
    <row r="304" spans="1:41" ht="18.75">
      <c r="A304" s="15"/>
      <c r="B304" s="40"/>
      <c r="C304" s="40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1"/>
      <c r="R304" s="41"/>
      <c r="S304" s="42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</row>
    <row r="305" spans="1:41" ht="18.75">
      <c r="A305" s="15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1"/>
      <c r="R305" s="41"/>
      <c r="S305" s="42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</row>
    <row r="306" spans="1:41" ht="18.75">
      <c r="A306" s="15"/>
      <c r="B306" s="40"/>
      <c r="C306" s="40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1"/>
      <c r="R306" s="41"/>
      <c r="S306" s="42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</row>
    <row r="307" spans="1:41" ht="18.75">
      <c r="A307" s="15"/>
      <c r="B307" s="40"/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41"/>
      <c r="R307" s="41"/>
      <c r="S307" s="42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</row>
    <row r="308" spans="1:41" ht="18.75">
      <c r="A308" s="15"/>
      <c r="B308" s="40"/>
      <c r="C308" s="40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1"/>
      <c r="R308" s="41"/>
      <c r="S308" s="42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</row>
    <row r="309" spans="1:41" ht="18.75">
      <c r="A309" s="15"/>
      <c r="B309" s="40"/>
      <c r="C309" s="40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41"/>
      <c r="R309" s="41"/>
      <c r="S309" s="42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</row>
    <row r="310" spans="1:41" ht="18.75">
      <c r="A310" s="15"/>
      <c r="B310" s="40"/>
      <c r="C310" s="40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1"/>
      <c r="R310" s="41"/>
      <c r="S310" s="42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</row>
    <row r="311" spans="1:41" ht="18.75">
      <c r="A311" s="15"/>
      <c r="B311" s="40"/>
      <c r="C311" s="40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41"/>
      <c r="R311" s="41"/>
      <c r="S311" s="42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</row>
    <row r="312" spans="1:41" ht="18.75">
      <c r="A312" s="15"/>
      <c r="B312" s="40"/>
      <c r="C312" s="40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41"/>
      <c r="R312" s="41"/>
      <c r="S312" s="42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</row>
    <row r="313" spans="1:41" ht="18.75">
      <c r="A313" s="15"/>
      <c r="B313" s="40"/>
      <c r="C313" s="40"/>
      <c r="D313" s="40"/>
      <c r="E313" s="40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40"/>
      <c r="Q313" s="41"/>
      <c r="R313" s="41"/>
      <c r="S313" s="42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</row>
    <row r="314" spans="1:41" ht="18.75">
      <c r="A314" s="15"/>
      <c r="B314" s="40"/>
      <c r="C314" s="40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  <c r="Q314" s="41"/>
      <c r="R314" s="41"/>
      <c r="S314" s="42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</row>
    <row r="315" spans="1:41" ht="18.75">
      <c r="A315" s="15"/>
      <c r="B315" s="40"/>
      <c r="C315" s="40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0"/>
      <c r="Q315" s="41"/>
      <c r="R315" s="41"/>
      <c r="S315" s="42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</row>
    <row r="316" spans="1:41" ht="18.75">
      <c r="A316" s="15"/>
      <c r="B316" s="40"/>
      <c r="C316" s="40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41"/>
      <c r="R316" s="41"/>
      <c r="S316" s="42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</row>
    <row r="317" spans="1:41" ht="18.75">
      <c r="A317" s="15"/>
      <c r="B317" s="40"/>
      <c r="C317" s="40"/>
      <c r="D317" s="40"/>
      <c r="E317" s="40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0"/>
      <c r="Q317" s="41"/>
      <c r="R317" s="41"/>
      <c r="S317" s="42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</row>
    <row r="318" spans="1:41" ht="18.75">
      <c r="A318" s="15"/>
      <c r="B318" s="40"/>
      <c r="C318" s="40"/>
      <c r="D318" s="40"/>
      <c r="E318" s="40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41"/>
      <c r="R318" s="41"/>
      <c r="S318" s="42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</row>
    <row r="319" spans="1:41" ht="18.75">
      <c r="A319" s="15"/>
      <c r="B319" s="40"/>
      <c r="C319" s="40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41"/>
      <c r="R319" s="41"/>
      <c r="S319" s="42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</row>
    <row r="320" spans="1:41" ht="18.75">
      <c r="A320" s="15"/>
      <c r="B320" s="40"/>
      <c r="C320" s="40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1"/>
      <c r="R320" s="41"/>
      <c r="S320" s="42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</row>
    <row r="321" spans="1:41" ht="18.75">
      <c r="A321" s="15"/>
      <c r="B321" s="40"/>
      <c r="C321" s="40"/>
      <c r="D321" s="40"/>
      <c r="E321" s="40"/>
      <c r="F321" s="40"/>
      <c r="G321" s="40"/>
      <c r="H321" s="40"/>
      <c r="I321" s="40"/>
      <c r="J321" s="40"/>
      <c r="K321" s="40"/>
      <c r="L321" s="40"/>
      <c r="M321" s="40"/>
      <c r="N321" s="40"/>
      <c r="O321" s="40"/>
      <c r="P321" s="40"/>
      <c r="Q321" s="41"/>
      <c r="R321" s="41"/>
      <c r="S321" s="42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</row>
    <row r="322" spans="1:41" ht="18.75">
      <c r="A322" s="15"/>
      <c r="B322" s="40"/>
      <c r="C322" s="40"/>
      <c r="D322" s="40"/>
      <c r="E322" s="40"/>
      <c r="F322" s="40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41"/>
      <c r="R322" s="41"/>
      <c r="S322" s="42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</row>
    <row r="323" spans="1:41" ht="18.75">
      <c r="A323" s="15"/>
      <c r="B323" s="40"/>
      <c r="C323" s="40"/>
      <c r="D323" s="40"/>
      <c r="E323" s="40"/>
      <c r="F323" s="40"/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41"/>
      <c r="R323" s="41"/>
      <c r="S323" s="42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</row>
    <row r="324" spans="1:41" ht="18.75">
      <c r="A324" s="15"/>
      <c r="B324" s="40"/>
      <c r="C324" s="40"/>
      <c r="D324" s="40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1"/>
      <c r="R324" s="41"/>
      <c r="S324" s="42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</row>
    <row r="325" spans="1:41" ht="18.75">
      <c r="A325" s="15"/>
      <c r="B325" s="40"/>
      <c r="C325" s="40"/>
      <c r="D325" s="40"/>
      <c r="E325" s="40"/>
      <c r="F325" s="40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41"/>
      <c r="R325" s="41"/>
      <c r="S325" s="42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</row>
    <row r="326" spans="1:41" ht="18.75">
      <c r="A326" s="15"/>
      <c r="B326" s="40"/>
      <c r="C326" s="40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41"/>
      <c r="R326" s="41"/>
      <c r="S326" s="42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</row>
    <row r="327" spans="1:41" ht="18.75">
      <c r="A327" s="15"/>
      <c r="B327" s="40"/>
      <c r="C327" s="40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41"/>
      <c r="R327" s="41"/>
      <c r="S327" s="42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</row>
    <row r="328" spans="1:41" ht="18.75">
      <c r="A328" s="15"/>
      <c r="B328" s="40"/>
      <c r="C328" s="40"/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41"/>
      <c r="R328" s="41"/>
      <c r="S328" s="42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</row>
    <row r="329" spans="1:41" ht="18.75">
      <c r="A329" s="15"/>
      <c r="B329" s="40"/>
      <c r="C329" s="40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41"/>
      <c r="R329" s="41"/>
      <c r="S329" s="42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</row>
    <row r="330" spans="1:41" ht="18.75">
      <c r="A330" s="15"/>
      <c r="B330" s="40"/>
      <c r="C330" s="40"/>
      <c r="D330" s="40"/>
      <c r="E330" s="40"/>
      <c r="F330" s="40"/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41"/>
      <c r="R330" s="41"/>
      <c r="S330" s="42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</row>
    <row r="331" spans="1:41" ht="18.75">
      <c r="A331" s="15"/>
      <c r="B331" s="40"/>
      <c r="C331" s="40"/>
      <c r="D331" s="40"/>
      <c r="E331" s="40"/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41"/>
      <c r="R331" s="41"/>
      <c r="S331" s="42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</row>
    <row r="332" spans="1:41" ht="18.75">
      <c r="A332" s="15"/>
      <c r="B332" s="40"/>
      <c r="C332" s="40"/>
      <c r="D332" s="40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41"/>
      <c r="R332" s="41"/>
      <c r="S332" s="42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</row>
    <row r="333" spans="1:41" ht="18.75">
      <c r="A333" s="15"/>
      <c r="B333" s="40"/>
      <c r="C333" s="40"/>
      <c r="D333" s="40"/>
      <c r="E333" s="40"/>
      <c r="F333" s="40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41"/>
      <c r="R333" s="41"/>
      <c r="S333" s="42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</row>
    <row r="334" spans="1:41" ht="18.75">
      <c r="A334" s="15"/>
      <c r="B334" s="40"/>
      <c r="C334" s="40"/>
      <c r="D334" s="40"/>
      <c r="E334" s="40"/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41"/>
      <c r="R334" s="41"/>
      <c r="S334" s="42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</row>
    <row r="335" spans="1:41" ht="18.75">
      <c r="A335" s="15"/>
      <c r="B335" s="40"/>
      <c r="C335" s="40"/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41"/>
      <c r="R335" s="41"/>
      <c r="S335" s="42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</row>
    <row r="336" spans="1:41" ht="18.75">
      <c r="A336" s="15"/>
      <c r="B336" s="40"/>
      <c r="C336" s="40"/>
      <c r="D336" s="40"/>
      <c r="E336" s="40"/>
      <c r="F336" s="40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41"/>
      <c r="R336" s="41"/>
      <c r="S336" s="42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</row>
    <row r="337" spans="1:41" ht="18.75">
      <c r="A337" s="15"/>
      <c r="B337" s="40"/>
      <c r="C337" s="40"/>
      <c r="D337" s="40"/>
      <c r="E337" s="40"/>
      <c r="F337" s="40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41"/>
      <c r="R337" s="41"/>
      <c r="S337" s="42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</row>
    <row r="338" spans="1:41" ht="18.75">
      <c r="A338" s="15"/>
      <c r="B338" s="40"/>
      <c r="C338" s="40"/>
      <c r="D338" s="40"/>
      <c r="E338" s="40"/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41"/>
      <c r="R338" s="41"/>
      <c r="S338" s="42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</row>
    <row r="339" spans="1:41" ht="18.75">
      <c r="A339" s="15"/>
      <c r="B339" s="40"/>
      <c r="C339" s="40"/>
      <c r="D339" s="40"/>
      <c r="E339" s="40"/>
      <c r="F339" s="40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41"/>
      <c r="R339" s="41"/>
      <c r="S339" s="42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</row>
    <row r="340" spans="1:41" ht="18.75">
      <c r="A340" s="15"/>
      <c r="B340" s="40"/>
      <c r="C340" s="40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1"/>
      <c r="R340" s="41"/>
      <c r="S340" s="42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</row>
    <row r="341" spans="1:41" ht="18.75">
      <c r="A341" s="15"/>
      <c r="B341" s="40"/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1"/>
      <c r="R341" s="41"/>
      <c r="S341" s="42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</row>
    <row r="342" spans="1:41" ht="18.75">
      <c r="A342" s="15"/>
      <c r="B342" s="40"/>
      <c r="C342" s="40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1"/>
      <c r="R342" s="41"/>
      <c r="S342" s="42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</row>
    <row r="343" spans="1:41" ht="18.75">
      <c r="A343" s="15"/>
      <c r="B343" s="40"/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1"/>
      <c r="R343" s="41"/>
      <c r="S343" s="42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</row>
    <row r="344" spans="1:41" ht="18.75">
      <c r="A344" s="15"/>
      <c r="B344" s="40"/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1"/>
      <c r="R344" s="41"/>
      <c r="S344" s="42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</row>
    <row r="345" spans="1:41" ht="18.75">
      <c r="A345" s="15"/>
      <c r="B345" s="40"/>
      <c r="C345" s="40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1"/>
      <c r="R345" s="41"/>
      <c r="S345" s="42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</row>
    <row r="346" spans="1:41" ht="18.75">
      <c r="A346" s="15"/>
      <c r="B346" s="40"/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1"/>
      <c r="R346" s="41"/>
      <c r="S346" s="42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</row>
    <row r="347" spans="1:41" ht="18.75">
      <c r="A347" s="15"/>
      <c r="B347" s="40"/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1"/>
      <c r="R347" s="41"/>
      <c r="S347" s="42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</row>
    <row r="348" spans="1:41" ht="18.75">
      <c r="A348" s="15"/>
      <c r="B348" s="40"/>
      <c r="C348" s="40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1"/>
      <c r="R348" s="41"/>
      <c r="S348" s="42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</row>
    <row r="349" spans="1:41" ht="18.75">
      <c r="A349" s="15"/>
      <c r="B349" s="40"/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1"/>
      <c r="R349" s="41"/>
      <c r="S349" s="42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</row>
    <row r="350" spans="1:41" ht="18.75">
      <c r="A350" s="15"/>
      <c r="B350" s="40"/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1"/>
      <c r="R350" s="41"/>
      <c r="S350" s="42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</row>
    <row r="351" spans="1:41" ht="18.75">
      <c r="A351" s="15"/>
      <c r="B351" s="40"/>
      <c r="C351" s="40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1"/>
      <c r="R351" s="41"/>
      <c r="S351" s="42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</row>
    <row r="352" spans="1:41" ht="18.75">
      <c r="A352" s="15"/>
      <c r="B352" s="40"/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1"/>
      <c r="R352" s="41"/>
      <c r="S352" s="42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</row>
    <row r="353" spans="1:41" ht="18.75">
      <c r="A353" s="15"/>
      <c r="B353" s="40"/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1"/>
      <c r="R353" s="41"/>
      <c r="S353" s="42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</row>
    <row r="354" spans="1:41" ht="18.75">
      <c r="A354" s="15"/>
      <c r="B354" s="40"/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1"/>
      <c r="R354" s="41"/>
      <c r="S354" s="42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</row>
    <row r="355" spans="1:41" ht="18.75">
      <c r="A355" s="15"/>
      <c r="B355" s="40"/>
      <c r="C355" s="40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1"/>
      <c r="R355" s="41"/>
      <c r="S355" s="42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</row>
    <row r="356" spans="1:41" ht="18.75">
      <c r="A356" s="15"/>
      <c r="B356" s="40"/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1"/>
      <c r="R356" s="41"/>
      <c r="S356" s="42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</row>
    <row r="357" spans="1:41" ht="18.75">
      <c r="A357" s="15"/>
      <c r="B357" s="40"/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1"/>
      <c r="R357" s="41"/>
      <c r="S357" s="42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</row>
    <row r="358" spans="1:41" ht="18.75">
      <c r="A358" s="15"/>
      <c r="B358" s="40"/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1"/>
      <c r="R358" s="41"/>
      <c r="S358" s="42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</row>
    <row r="359" spans="1:41" ht="18.75">
      <c r="A359" s="15"/>
      <c r="B359" s="40"/>
      <c r="C359" s="40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1"/>
      <c r="R359" s="41"/>
      <c r="S359" s="42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</row>
    <row r="360" spans="1:41" ht="18.75">
      <c r="A360" s="15"/>
      <c r="B360" s="40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1"/>
      <c r="R360" s="41"/>
      <c r="S360" s="42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</row>
    <row r="361" spans="1:41" ht="18.75">
      <c r="A361" s="15"/>
      <c r="B361" s="40"/>
      <c r="C361" s="40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1"/>
      <c r="R361" s="41"/>
      <c r="S361" s="42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</row>
    <row r="362" spans="1:41" ht="18.75">
      <c r="A362" s="15"/>
      <c r="B362" s="40"/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1"/>
      <c r="R362" s="41"/>
      <c r="S362" s="42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</row>
    <row r="363" spans="1:41" ht="18.75">
      <c r="A363" s="15"/>
      <c r="B363" s="40"/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1"/>
      <c r="R363" s="41"/>
      <c r="S363" s="42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</row>
    <row r="364" spans="1:41" ht="18.75">
      <c r="A364" s="15"/>
      <c r="B364" s="40"/>
      <c r="C364" s="40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1"/>
      <c r="R364" s="41"/>
      <c r="S364" s="42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</row>
    <row r="365" spans="1:41" ht="18.75">
      <c r="A365" s="15"/>
      <c r="B365" s="40"/>
      <c r="C365" s="40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1"/>
      <c r="R365" s="41"/>
      <c r="S365" s="42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</row>
    <row r="366" spans="1:41" ht="18.75">
      <c r="A366" s="15"/>
      <c r="B366" s="40"/>
      <c r="C366" s="40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1"/>
      <c r="R366" s="41"/>
      <c r="S366" s="42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</row>
    <row r="367" spans="1:41" ht="18.75">
      <c r="A367" s="15"/>
      <c r="B367" s="40"/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1"/>
      <c r="R367" s="41"/>
      <c r="S367" s="42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</row>
    <row r="368" spans="1:41" ht="18.75">
      <c r="A368" s="15"/>
      <c r="B368" s="40"/>
      <c r="C368" s="40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1"/>
      <c r="R368" s="41"/>
      <c r="S368" s="42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</row>
    <row r="369" spans="1:41" ht="18.75">
      <c r="A369" s="15"/>
      <c r="B369" s="40"/>
      <c r="C369" s="40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1"/>
      <c r="R369" s="41"/>
      <c r="S369" s="42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</row>
    <row r="370" spans="1:41" ht="18.75">
      <c r="A370" s="15"/>
      <c r="B370" s="40"/>
      <c r="C370" s="40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1"/>
      <c r="R370" s="41"/>
      <c r="S370" s="42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</row>
    <row r="371" spans="1:41" ht="18.75">
      <c r="A371" s="15"/>
      <c r="B371" s="40"/>
      <c r="C371" s="40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1"/>
      <c r="R371" s="41"/>
      <c r="S371" s="42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</row>
    <row r="372" spans="1:41" ht="18.75">
      <c r="A372" s="15"/>
      <c r="B372" s="40"/>
      <c r="C372" s="40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1"/>
      <c r="R372" s="41"/>
      <c r="S372" s="42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</row>
    <row r="373" spans="1:41" ht="18.75">
      <c r="A373" s="15"/>
      <c r="B373" s="40"/>
      <c r="C373" s="40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1"/>
      <c r="R373" s="41"/>
      <c r="S373" s="42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</row>
    <row r="374" spans="1:41" ht="18.75">
      <c r="A374" s="15"/>
      <c r="B374" s="40"/>
      <c r="C374" s="40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1"/>
      <c r="R374" s="41"/>
      <c r="S374" s="42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</row>
    <row r="375" spans="1:41" ht="18.75">
      <c r="A375" s="15"/>
      <c r="B375" s="40"/>
      <c r="C375" s="40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1"/>
      <c r="R375" s="41"/>
      <c r="S375" s="42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</row>
    <row r="376" spans="1:41" ht="18.75">
      <c r="A376" s="15"/>
      <c r="B376" s="40"/>
      <c r="C376" s="40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1"/>
      <c r="R376" s="41"/>
      <c r="S376" s="42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</row>
    <row r="377" spans="1:41" ht="18.75">
      <c r="A377" s="15"/>
      <c r="B377" s="40"/>
      <c r="C377" s="40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1"/>
      <c r="R377" s="41"/>
      <c r="S377" s="42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</row>
    <row r="378" spans="1:41" ht="18.75">
      <c r="A378" s="15"/>
      <c r="B378" s="40"/>
      <c r="C378" s="40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1"/>
      <c r="R378" s="41"/>
      <c r="S378" s="42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</row>
    <row r="379" spans="1:41" ht="18.75">
      <c r="A379" s="15"/>
      <c r="B379" s="40"/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1"/>
      <c r="R379" s="41"/>
      <c r="S379" s="42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</row>
    <row r="380" spans="1:41" ht="18.75">
      <c r="A380" s="15"/>
      <c r="B380" s="40"/>
      <c r="C380" s="40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1"/>
      <c r="R380" s="41"/>
      <c r="S380" s="42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</row>
    <row r="381" spans="1:41" ht="18.75">
      <c r="A381" s="15"/>
      <c r="B381" s="40"/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1"/>
      <c r="R381" s="41"/>
      <c r="S381" s="42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</row>
    <row r="382" spans="1:41" ht="18.75">
      <c r="A382" s="15"/>
      <c r="B382" s="40"/>
      <c r="C382" s="40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1"/>
      <c r="R382" s="41"/>
      <c r="S382" s="42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</row>
    <row r="383" spans="1:41" ht="18.75">
      <c r="A383" s="15"/>
      <c r="B383" s="40"/>
      <c r="C383" s="40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1"/>
      <c r="R383" s="41"/>
      <c r="S383" s="42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</row>
    <row r="384" spans="1:41" ht="18.75">
      <c r="A384" s="15"/>
      <c r="B384" s="40"/>
      <c r="C384" s="40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1"/>
      <c r="R384" s="41"/>
      <c r="S384" s="42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</row>
    <row r="385" spans="1:41" ht="18.75">
      <c r="A385" s="15"/>
      <c r="B385" s="40"/>
      <c r="C385" s="40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1"/>
      <c r="R385" s="41"/>
      <c r="S385" s="42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</row>
    <row r="386" spans="1:41" ht="18.75">
      <c r="A386" s="15"/>
      <c r="B386" s="40"/>
      <c r="C386" s="40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1"/>
      <c r="R386" s="41"/>
      <c r="S386" s="42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</row>
    <row r="387" spans="1:41" ht="18.75">
      <c r="A387" s="15"/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1"/>
      <c r="R387" s="41"/>
      <c r="S387" s="42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</row>
    <row r="388" spans="1:41" ht="18.75">
      <c r="A388" s="15"/>
      <c r="B388" s="40"/>
      <c r="C388" s="40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1"/>
      <c r="R388" s="41"/>
      <c r="S388" s="42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</row>
    <row r="389" spans="1:41" ht="18.75">
      <c r="A389" s="15"/>
      <c r="B389" s="40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1"/>
      <c r="R389" s="41"/>
      <c r="S389" s="42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</row>
    <row r="390" spans="1:41" ht="18.75">
      <c r="A390" s="15"/>
      <c r="B390" s="40"/>
      <c r="C390" s="40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1"/>
      <c r="R390" s="41"/>
      <c r="S390" s="42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</row>
    <row r="391" spans="1:41" ht="18.75">
      <c r="A391" s="15"/>
      <c r="B391" s="40"/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1"/>
      <c r="R391" s="41"/>
      <c r="S391" s="42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</row>
    <row r="392" spans="1:41" ht="18.75">
      <c r="A392" s="15"/>
      <c r="B392" s="40"/>
      <c r="C392" s="40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1"/>
      <c r="R392" s="41"/>
      <c r="S392" s="42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</row>
    <row r="393" spans="1:41" ht="18.75">
      <c r="A393" s="15"/>
      <c r="B393" s="40"/>
      <c r="C393" s="40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1"/>
      <c r="R393" s="41"/>
      <c r="S393" s="42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</row>
    <row r="394" spans="1:41" ht="18.75">
      <c r="A394" s="15"/>
      <c r="B394" s="40"/>
      <c r="C394" s="40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1"/>
      <c r="R394" s="41"/>
      <c r="S394" s="42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</row>
    <row r="395" spans="1:41" ht="18.75">
      <c r="A395" s="15"/>
      <c r="B395" s="40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1"/>
      <c r="R395" s="41"/>
      <c r="S395" s="42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</row>
    <row r="396" spans="1:41" ht="18.75">
      <c r="A396" s="15"/>
      <c r="B396" s="40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1"/>
      <c r="R396" s="41"/>
      <c r="S396" s="42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</row>
    <row r="397" spans="1:41" ht="18.75">
      <c r="A397" s="15"/>
      <c r="B397" s="40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1"/>
      <c r="R397" s="41"/>
      <c r="S397" s="42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</row>
    <row r="398" spans="1:41" ht="18.75">
      <c r="A398" s="15"/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1"/>
      <c r="R398" s="41"/>
      <c r="S398" s="42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</row>
    <row r="399" spans="1:41" ht="18.75">
      <c r="A399" s="15"/>
      <c r="B399" s="40"/>
      <c r="C399" s="40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1"/>
      <c r="R399" s="41"/>
      <c r="S399" s="42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</row>
    <row r="400" spans="1:41" ht="18.75">
      <c r="A400" s="15"/>
      <c r="B400" s="40"/>
      <c r="C400" s="40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1"/>
      <c r="R400" s="41"/>
      <c r="S400" s="42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</row>
    <row r="401" spans="1:41" ht="18.75">
      <c r="A401" s="15"/>
      <c r="B401" s="40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1"/>
      <c r="R401" s="41"/>
      <c r="S401" s="42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</row>
    <row r="402" spans="1:41" ht="18.75">
      <c r="A402" s="15"/>
      <c r="B402" s="40"/>
      <c r="C402" s="40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1"/>
      <c r="R402" s="41"/>
      <c r="S402" s="42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</row>
    <row r="403" spans="1:41" ht="18.75">
      <c r="A403" s="15"/>
      <c r="B403" s="40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1"/>
      <c r="R403" s="41"/>
      <c r="S403" s="42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</row>
    <row r="404" spans="1:41" ht="18.75">
      <c r="A404" s="15"/>
      <c r="B404" s="40"/>
      <c r="C404" s="40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1"/>
      <c r="R404" s="41"/>
      <c r="S404" s="42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</row>
    <row r="405" spans="1:41" ht="18.75">
      <c r="A405" s="15"/>
      <c r="B405" s="40"/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1"/>
      <c r="R405" s="41"/>
      <c r="S405" s="42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</row>
    <row r="406" spans="1:41" ht="18.75">
      <c r="A406" s="15"/>
      <c r="B406" s="40"/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1"/>
      <c r="R406" s="41"/>
      <c r="S406" s="42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</row>
    <row r="407" spans="1:41" ht="18.75">
      <c r="A407" s="15"/>
      <c r="B407" s="40"/>
      <c r="C407" s="40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1"/>
      <c r="R407" s="41"/>
      <c r="S407" s="42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</row>
    <row r="408" spans="1:41" ht="18.75">
      <c r="A408" s="15"/>
      <c r="B408" s="40"/>
      <c r="C408" s="40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1"/>
      <c r="R408" s="41"/>
      <c r="S408" s="42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</row>
    <row r="409" spans="1:41" ht="18.75">
      <c r="A409" s="15"/>
      <c r="B409" s="40"/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1"/>
      <c r="R409" s="41"/>
      <c r="S409" s="42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</row>
    <row r="410" spans="1:41" ht="18.75">
      <c r="A410" s="15"/>
      <c r="B410" s="40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1"/>
      <c r="R410" s="41"/>
      <c r="S410" s="42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</row>
    <row r="411" spans="1:41" ht="18.75">
      <c r="A411" s="15"/>
      <c r="B411" s="40"/>
      <c r="C411" s="40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1"/>
      <c r="R411" s="41"/>
      <c r="S411" s="42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</row>
    <row r="412" spans="1:41" ht="18.75">
      <c r="A412" s="15"/>
      <c r="B412" s="40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1"/>
      <c r="R412" s="41"/>
      <c r="S412" s="42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</row>
    <row r="413" spans="1:41" ht="18.75">
      <c r="A413" s="15"/>
      <c r="B413" s="40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1"/>
      <c r="R413" s="41"/>
      <c r="S413" s="42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</row>
    <row r="414" spans="1:41" ht="18.75">
      <c r="A414" s="15"/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1"/>
      <c r="R414" s="41"/>
      <c r="S414" s="42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</row>
    <row r="415" spans="1:41" ht="18.75">
      <c r="A415" s="15"/>
      <c r="B415" s="40"/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1"/>
      <c r="R415" s="41"/>
      <c r="S415" s="42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</row>
    <row r="416" spans="1:41" ht="18.75">
      <c r="A416" s="15"/>
      <c r="B416" s="40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1"/>
      <c r="R416" s="41"/>
      <c r="S416" s="42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</row>
    <row r="417" spans="1:41" ht="18.75">
      <c r="A417" s="15"/>
      <c r="B417" s="40"/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1"/>
      <c r="R417" s="41"/>
      <c r="S417" s="42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</row>
    <row r="418" spans="1:41" ht="18.75">
      <c r="A418" s="15"/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1"/>
      <c r="R418" s="41"/>
      <c r="S418" s="42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</row>
    <row r="419" spans="1:41" ht="18.75">
      <c r="A419" s="15"/>
      <c r="B419" s="40"/>
      <c r="C419" s="40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1"/>
      <c r="R419" s="41"/>
      <c r="S419" s="42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</row>
    <row r="420" spans="1:41" ht="18.75">
      <c r="A420" s="15"/>
      <c r="B420" s="40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1"/>
      <c r="R420" s="41"/>
      <c r="S420" s="42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</row>
    <row r="421" spans="1:41" ht="18.75">
      <c r="A421" s="15"/>
      <c r="B421" s="40"/>
      <c r="C421" s="40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1"/>
      <c r="R421" s="41"/>
      <c r="S421" s="42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</row>
    <row r="422" spans="1:41" ht="18.75">
      <c r="A422" s="15"/>
      <c r="B422" s="40"/>
      <c r="C422" s="40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1"/>
      <c r="R422" s="41"/>
      <c r="S422" s="42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</row>
    <row r="423" spans="1:41" ht="18.75">
      <c r="A423" s="15"/>
      <c r="B423" s="40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1"/>
      <c r="R423" s="41"/>
      <c r="S423" s="42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</row>
    <row r="424" spans="1:41" ht="18.75">
      <c r="A424" s="15"/>
      <c r="B424" s="40"/>
      <c r="C424" s="40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1"/>
      <c r="R424" s="41"/>
      <c r="S424" s="42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</row>
    <row r="425" spans="1:41" ht="18.75">
      <c r="A425" s="15"/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1"/>
      <c r="R425" s="41"/>
      <c r="S425" s="42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</row>
    <row r="426" spans="1:41" ht="18.75">
      <c r="A426" s="15"/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1"/>
      <c r="R426" s="41"/>
      <c r="S426" s="42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</row>
    <row r="427" spans="1:41" ht="18.75">
      <c r="A427" s="15"/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1"/>
      <c r="R427" s="41"/>
      <c r="S427" s="42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</row>
    <row r="428" spans="1:41" ht="18.75">
      <c r="A428" s="15"/>
      <c r="B428" s="40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1"/>
      <c r="R428" s="41"/>
      <c r="S428" s="42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</row>
    <row r="429" spans="1:41" ht="18.75">
      <c r="A429" s="15"/>
      <c r="B429" s="40"/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1"/>
      <c r="R429" s="41"/>
      <c r="S429" s="42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</row>
    <row r="430" spans="1:41" ht="18.75">
      <c r="A430" s="15"/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1"/>
      <c r="R430" s="41"/>
      <c r="S430" s="42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</row>
    <row r="431" spans="1:41" ht="18.75">
      <c r="A431" s="15"/>
      <c r="B431" s="40"/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1"/>
      <c r="R431" s="41"/>
      <c r="S431" s="42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</row>
    <row r="432" spans="1:41" ht="18.75">
      <c r="A432" s="15"/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1"/>
      <c r="R432" s="41"/>
      <c r="S432" s="42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</row>
    <row r="433" spans="1:41" ht="18.75">
      <c r="A433" s="15"/>
      <c r="B433" s="40"/>
      <c r="C433" s="40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1"/>
      <c r="R433" s="41"/>
      <c r="S433" s="42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</row>
    <row r="434" spans="1:41" ht="18.75">
      <c r="A434" s="15"/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1"/>
      <c r="R434" s="41"/>
      <c r="S434" s="42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</row>
    <row r="435" spans="1:41" ht="18.75">
      <c r="A435" s="15"/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1"/>
      <c r="R435" s="41"/>
      <c r="S435" s="42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</row>
    <row r="436" spans="1:41" ht="18.75">
      <c r="A436" s="15"/>
      <c r="B436" s="40"/>
      <c r="C436" s="40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1"/>
      <c r="R436" s="41"/>
      <c r="S436" s="42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</row>
    <row r="437" spans="1:41" ht="18.75">
      <c r="A437" s="15"/>
      <c r="B437" s="40"/>
      <c r="C437" s="40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1"/>
      <c r="R437" s="41"/>
      <c r="S437" s="42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</row>
    <row r="438" spans="1:41" ht="18.75">
      <c r="A438" s="15"/>
      <c r="B438" s="40"/>
      <c r="C438" s="40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1"/>
      <c r="R438" s="41"/>
      <c r="S438" s="42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</row>
    <row r="439" spans="1:41" ht="18.75">
      <c r="A439" s="15"/>
      <c r="B439" s="40"/>
      <c r="C439" s="40"/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41"/>
      <c r="R439" s="41"/>
      <c r="S439" s="42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</row>
    <row r="440" spans="1:41" ht="18.75">
      <c r="A440" s="15"/>
      <c r="B440" s="40"/>
      <c r="C440" s="40"/>
      <c r="D440" s="40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41"/>
      <c r="R440" s="41"/>
      <c r="S440" s="42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</row>
    <row r="441" spans="1:41" ht="18.75">
      <c r="A441" s="15"/>
      <c r="B441" s="40"/>
      <c r="C441" s="40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41"/>
      <c r="R441" s="41"/>
      <c r="S441" s="42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</row>
    <row r="442" spans="1:41" ht="18.75">
      <c r="A442" s="15"/>
      <c r="B442" s="40"/>
      <c r="C442" s="40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1"/>
      <c r="R442" s="41"/>
      <c r="S442" s="42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</row>
    <row r="443" spans="1:41" ht="18.75">
      <c r="A443" s="15"/>
      <c r="B443" s="40"/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41"/>
      <c r="R443" s="41"/>
      <c r="S443" s="42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</row>
    <row r="444" spans="1:41" ht="18.75">
      <c r="A444" s="15"/>
      <c r="B444" s="40"/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1"/>
      <c r="R444" s="41"/>
      <c r="S444" s="42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</row>
    <row r="445" spans="1:41" ht="18.75">
      <c r="A445" s="15"/>
      <c r="B445" s="40"/>
      <c r="C445" s="40"/>
      <c r="D445" s="40"/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41"/>
      <c r="R445" s="41"/>
      <c r="S445" s="42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</row>
    <row r="446" spans="1:41" ht="18.75">
      <c r="A446" s="15"/>
      <c r="B446" s="40"/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1"/>
      <c r="R446" s="41"/>
      <c r="S446" s="42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</row>
    <row r="447" spans="1:41" ht="18.75">
      <c r="A447" s="15"/>
      <c r="B447" s="40"/>
      <c r="C447" s="40"/>
      <c r="D447" s="40"/>
      <c r="E447" s="40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41"/>
      <c r="R447" s="41"/>
      <c r="S447" s="42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</row>
    <row r="448" spans="1:41" ht="18.75">
      <c r="A448" s="15"/>
      <c r="B448" s="40"/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1"/>
      <c r="R448" s="41"/>
      <c r="S448" s="42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</row>
    <row r="449" spans="1:41" ht="18.75">
      <c r="A449" s="15"/>
      <c r="B449" s="40"/>
      <c r="C449" s="40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41"/>
      <c r="R449" s="41"/>
      <c r="S449" s="42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</row>
    <row r="450" spans="1:41" ht="18.75">
      <c r="A450" s="15"/>
      <c r="B450" s="40"/>
      <c r="C450" s="40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41"/>
      <c r="R450" s="41"/>
      <c r="S450" s="42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</row>
    <row r="451" spans="1:41" ht="18.75">
      <c r="A451" s="15"/>
      <c r="B451" s="40"/>
      <c r="C451" s="40"/>
      <c r="D451" s="40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41"/>
      <c r="R451" s="41"/>
      <c r="S451" s="42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</row>
    <row r="452" spans="1:41" ht="18.75">
      <c r="A452" s="15"/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41"/>
      <c r="R452" s="41"/>
      <c r="S452" s="42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</row>
    <row r="453" spans="1:41" ht="18.75">
      <c r="A453" s="15"/>
      <c r="B453" s="40"/>
      <c r="C453" s="40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P453" s="40"/>
      <c r="Q453" s="41"/>
      <c r="R453" s="41"/>
      <c r="S453" s="42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</row>
    <row r="454" spans="1:41" ht="18.75">
      <c r="A454" s="15"/>
      <c r="B454" s="40"/>
      <c r="C454" s="40"/>
      <c r="D454" s="40"/>
      <c r="E454" s="40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41"/>
      <c r="R454" s="41"/>
      <c r="S454" s="42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</row>
    <row r="455" spans="1:41" ht="18.75">
      <c r="A455" s="15"/>
      <c r="B455" s="40"/>
      <c r="C455" s="40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41"/>
      <c r="R455" s="41"/>
      <c r="S455" s="42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</row>
    <row r="456" spans="1:41" ht="18.75">
      <c r="A456" s="15"/>
      <c r="B456" s="40"/>
      <c r="C456" s="40"/>
      <c r="D456" s="40"/>
      <c r="E456" s="40"/>
      <c r="F456" s="40"/>
      <c r="G456" s="40"/>
      <c r="H456" s="40"/>
      <c r="I456" s="40"/>
      <c r="J456" s="40"/>
      <c r="K456" s="40"/>
      <c r="L456" s="40"/>
      <c r="M456" s="40"/>
      <c r="N456" s="40"/>
      <c r="O456" s="40"/>
      <c r="P456" s="40"/>
      <c r="Q456" s="41"/>
      <c r="R456" s="41"/>
      <c r="S456" s="42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</row>
    <row r="457" spans="1:41" ht="18.75">
      <c r="A457" s="15"/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41"/>
      <c r="R457" s="41"/>
      <c r="S457" s="42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</row>
    <row r="458" spans="1:41" ht="18.75">
      <c r="A458" s="15"/>
      <c r="B458" s="40"/>
      <c r="C458" s="40"/>
      <c r="D458" s="40"/>
      <c r="E458" s="40"/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1"/>
      <c r="R458" s="41"/>
      <c r="S458" s="42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</row>
    <row r="459" spans="1:41" ht="18.75">
      <c r="A459" s="15"/>
      <c r="B459" s="40"/>
      <c r="C459" s="40"/>
      <c r="D459" s="40"/>
      <c r="E459" s="40"/>
      <c r="F459" s="40"/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41"/>
      <c r="R459" s="41"/>
      <c r="S459" s="42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</row>
    <row r="460" spans="1:41" ht="18.75">
      <c r="A460" s="15"/>
      <c r="B460" s="40"/>
      <c r="C460" s="40"/>
      <c r="D460" s="40"/>
      <c r="E460" s="40"/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41"/>
      <c r="R460" s="41"/>
      <c r="S460" s="42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</row>
    <row r="461" spans="1:41" ht="18.75">
      <c r="A461" s="15"/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40"/>
      <c r="M461" s="40"/>
      <c r="N461" s="40"/>
      <c r="O461" s="40"/>
      <c r="P461" s="40"/>
      <c r="Q461" s="41"/>
      <c r="R461" s="41"/>
      <c r="S461" s="42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15"/>
    </row>
    <row r="462" spans="1:41" ht="18.75">
      <c r="A462" s="15"/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41"/>
      <c r="R462" s="41"/>
      <c r="S462" s="42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</row>
    <row r="463" spans="1:41" ht="18.75">
      <c r="A463" s="15"/>
      <c r="B463" s="40"/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  <c r="Q463" s="41"/>
      <c r="R463" s="41"/>
      <c r="S463" s="42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</row>
    <row r="464" spans="1:41" ht="18.75">
      <c r="A464" s="15"/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1"/>
      <c r="R464" s="41"/>
      <c r="S464" s="42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</row>
    <row r="465" spans="1:41" ht="18.75">
      <c r="A465" s="15"/>
      <c r="B465" s="40"/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41"/>
      <c r="R465" s="41"/>
      <c r="S465" s="42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</row>
    <row r="466" spans="1:41" ht="18.75">
      <c r="A466" s="15"/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41"/>
      <c r="R466" s="41"/>
      <c r="S466" s="42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</row>
    <row r="467" spans="1:41" ht="18.75">
      <c r="A467" s="15"/>
      <c r="B467" s="40"/>
      <c r="C467" s="40"/>
      <c r="D467" s="40"/>
      <c r="E467" s="40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41"/>
      <c r="R467" s="41"/>
      <c r="S467" s="42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</row>
    <row r="468" spans="1:41" ht="18.75">
      <c r="A468" s="15"/>
      <c r="B468" s="40"/>
      <c r="C468" s="40"/>
      <c r="D468" s="40"/>
      <c r="E468" s="40"/>
      <c r="F468" s="40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41"/>
      <c r="R468" s="41"/>
      <c r="S468" s="42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5"/>
      <c r="AL468" s="15"/>
      <c r="AM468" s="15"/>
      <c r="AN468" s="15"/>
      <c r="AO468" s="15"/>
    </row>
    <row r="469" spans="1:41" ht="18.75">
      <c r="A469" s="15"/>
      <c r="B469" s="40"/>
      <c r="C469" s="40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41"/>
      <c r="R469" s="41"/>
      <c r="S469" s="42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</row>
    <row r="470" spans="1:41" ht="18.75">
      <c r="A470" s="15"/>
      <c r="B470" s="40"/>
      <c r="C470" s="40"/>
      <c r="D470" s="40"/>
      <c r="E470" s="40"/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41"/>
      <c r="R470" s="41"/>
      <c r="S470" s="42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</row>
    <row r="471" spans="1:41" ht="18.75">
      <c r="A471" s="15"/>
      <c r="B471" s="40"/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41"/>
      <c r="R471" s="41"/>
      <c r="S471" s="42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</row>
    <row r="472" spans="1:41" ht="18.75">
      <c r="A472" s="15"/>
      <c r="B472" s="40"/>
      <c r="C472" s="40"/>
      <c r="D472" s="40"/>
      <c r="E472" s="40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41"/>
      <c r="R472" s="41"/>
      <c r="S472" s="42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</row>
    <row r="473" spans="1:41" ht="18.75">
      <c r="A473" s="15"/>
      <c r="B473" s="40"/>
      <c r="C473" s="40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41"/>
      <c r="R473" s="41"/>
      <c r="S473" s="42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</row>
    <row r="474" spans="1:41" ht="18.75">
      <c r="A474" s="15"/>
      <c r="B474" s="40"/>
      <c r="C474" s="40"/>
      <c r="D474" s="40"/>
      <c r="E474" s="40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41"/>
      <c r="R474" s="41"/>
      <c r="S474" s="42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</row>
    <row r="475" spans="1:41" ht="18.75">
      <c r="A475" s="15"/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41"/>
      <c r="R475" s="41"/>
      <c r="S475" s="42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</row>
    <row r="476" spans="1:41" ht="18.75">
      <c r="A476" s="15"/>
      <c r="B476" s="40"/>
      <c r="C476" s="40"/>
      <c r="D476" s="40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41"/>
      <c r="R476" s="41"/>
      <c r="S476" s="42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</row>
    <row r="477" spans="1:41" ht="18.75">
      <c r="A477" s="15"/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41"/>
      <c r="R477" s="41"/>
      <c r="S477" s="42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</row>
    <row r="478" spans="1:41" ht="18.75">
      <c r="A478" s="15"/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41"/>
      <c r="R478" s="41"/>
      <c r="S478" s="42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</row>
    <row r="479" spans="1:41" ht="18.75">
      <c r="A479" s="15"/>
      <c r="B479" s="40"/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1"/>
      <c r="R479" s="41"/>
      <c r="S479" s="42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</row>
    <row r="480" spans="1:41" ht="18.75">
      <c r="A480" s="15"/>
      <c r="B480" s="40"/>
      <c r="C480" s="40"/>
      <c r="D480" s="40"/>
      <c r="E480" s="40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41"/>
      <c r="R480" s="41"/>
      <c r="S480" s="42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</row>
    <row r="481" spans="1:41" ht="18.75">
      <c r="A481" s="15"/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41"/>
      <c r="R481" s="41"/>
      <c r="S481" s="42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</row>
    <row r="482" spans="1:41" ht="18.75">
      <c r="A482" s="15"/>
      <c r="B482" s="40"/>
      <c r="C482" s="40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1"/>
      <c r="R482" s="41"/>
      <c r="S482" s="42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</row>
    <row r="483" spans="1:41" ht="18.75">
      <c r="A483" s="15"/>
      <c r="B483" s="40"/>
      <c r="C483" s="40"/>
      <c r="D483" s="40"/>
      <c r="E483" s="40"/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40"/>
      <c r="Q483" s="41"/>
      <c r="R483" s="41"/>
      <c r="S483" s="42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</row>
    <row r="484" spans="1:41" ht="18.75">
      <c r="A484" s="15"/>
      <c r="B484" s="40"/>
      <c r="C484" s="40"/>
      <c r="D484" s="40"/>
      <c r="E484" s="40"/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41"/>
      <c r="R484" s="41"/>
      <c r="S484" s="42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</row>
    <row r="485" spans="1:41" ht="18.75">
      <c r="A485" s="15"/>
      <c r="B485" s="40"/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41"/>
      <c r="R485" s="41"/>
      <c r="S485" s="42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</row>
    <row r="486" spans="1:41" ht="18.75">
      <c r="A486" s="15"/>
      <c r="B486" s="40"/>
      <c r="C486" s="40"/>
      <c r="D486" s="40"/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41"/>
      <c r="R486" s="41"/>
      <c r="S486" s="42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</row>
    <row r="487" spans="1:41" ht="18.75">
      <c r="A487" s="15"/>
      <c r="B487" s="40"/>
      <c r="C487" s="40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41"/>
      <c r="R487" s="41"/>
      <c r="S487" s="42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</row>
    <row r="488" spans="1:41" ht="18.75">
      <c r="A488" s="15"/>
      <c r="B488" s="40"/>
      <c r="C488" s="40"/>
      <c r="D488" s="40"/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41"/>
      <c r="R488" s="41"/>
      <c r="S488" s="42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</row>
    <row r="489" spans="1:41" ht="18.75">
      <c r="A489" s="15"/>
      <c r="B489" s="40"/>
      <c r="C489" s="40"/>
      <c r="D489" s="40"/>
      <c r="E489" s="40"/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41"/>
      <c r="R489" s="41"/>
      <c r="S489" s="42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</row>
    <row r="490" spans="1:41" ht="18.75">
      <c r="A490" s="15"/>
      <c r="B490" s="40"/>
      <c r="C490" s="40"/>
      <c r="D490" s="40"/>
      <c r="E490" s="40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41"/>
      <c r="R490" s="41"/>
      <c r="S490" s="42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</row>
    <row r="491" spans="1:41" ht="18.75">
      <c r="A491" s="15"/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41"/>
      <c r="R491" s="41"/>
      <c r="S491" s="42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5"/>
      <c r="AL491" s="15"/>
      <c r="AM491" s="15"/>
      <c r="AN491" s="15"/>
      <c r="AO491" s="15"/>
    </row>
    <row r="492" spans="1:41" ht="18.75">
      <c r="A492" s="15"/>
      <c r="B492" s="40"/>
      <c r="C492" s="40"/>
      <c r="D492" s="40"/>
      <c r="E492" s="40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41"/>
      <c r="R492" s="41"/>
      <c r="S492" s="42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</row>
    <row r="493" spans="1:41" ht="18.75">
      <c r="A493" s="15"/>
      <c r="B493" s="40"/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41"/>
      <c r="R493" s="41"/>
      <c r="S493" s="42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</row>
    <row r="494" spans="1:41" ht="18.75">
      <c r="A494" s="15"/>
      <c r="B494" s="40"/>
      <c r="C494" s="40"/>
      <c r="D494" s="40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41"/>
      <c r="R494" s="41"/>
      <c r="S494" s="42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</row>
    <row r="495" spans="1:41" ht="18.75">
      <c r="A495" s="15"/>
      <c r="B495" s="40"/>
      <c r="C495" s="40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41"/>
      <c r="R495" s="41"/>
      <c r="S495" s="42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</row>
    <row r="496" spans="1:41" ht="18.75">
      <c r="A496" s="15"/>
      <c r="B496" s="40"/>
      <c r="C496" s="40"/>
      <c r="D496" s="40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41"/>
      <c r="R496" s="41"/>
      <c r="S496" s="42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  <c r="AI496" s="15"/>
      <c r="AJ496" s="15"/>
      <c r="AK496" s="15"/>
      <c r="AL496" s="15"/>
      <c r="AM496" s="15"/>
      <c r="AN496" s="15"/>
      <c r="AO496" s="15"/>
    </row>
    <row r="497" spans="1:41" ht="18.75">
      <c r="A497" s="15"/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41"/>
      <c r="R497" s="41"/>
      <c r="S497" s="42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  <c r="AK497" s="15"/>
      <c r="AL497" s="15"/>
      <c r="AM497" s="15"/>
      <c r="AN497" s="15"/>
      <c r="AO497" s="15"/>
    </row>
    <row r="498" spans="1:41" ht="18.75">
      <c r="A498" s="15"/>
      <c r="B498" s="40"/>
      <c r="C498" s="40"/>
      <c r="D498" s="40"/>
      <c r="E498" s="40"/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41"/>
      <c r="R498" s="41"/>
      <c r="S498" s="42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  <c r="AJ498" s="15"/>
      <c r="AK498" s="15"/>
      <c r="AL498" s="15"/>
      <c r="AM498" s="15"/>
      <c r="AN498" s="15"/>
      <c r="AO498" s="15"/>
    </row>
    <row r="499" spans="1:41" ht="18.75">
      <c r="A499" s="15"/>
      <c r="B499" s="40"/>
      <c r="C499" s="40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41"/>
      <c r="R499" s="41"/>
      <c r="S499" s="42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  <c r="AK499" s="15"/>
      <c r="AL499" s="15"/>
      <c r="AM499" s="15"/>
      <c r="AN499" s="15"/>
      <c r="AO499" s="15"/>
    </row>
    <row r="500" spans="1:41" ht="18.75">
      <c r="A500" s="15"/>
      <c r="B500" s="40"/>
      <c r="C500" s="40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41"/>
      <c r="R500" s="41"/>
      <c r="S500" s="42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</row>
    <row r="501" spans="1:41" ht="18.75">
      <c r="A501" s="15"/>
      <c r="B501" s="40"/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41"/>
      <c r="R501" s="41"/>
      <c r="S501" s="42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</row>
    <row r="502" spans="1:41" ht="18.75">
      <c r="A502" s="15"/>
      <c r="B502" s="40"/>
      <c r="C502" s="40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1"/>
      <c r="R502" s="41"/>
      <c r="S502" s="42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</row>
    <row r="503" spans="1:41" ht="18.75">
      <c r="A503" s="15"/>
      <c r="B503" s="40"/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41"/>
      <c r="R503" s="41"/>
      <c r="S503" s="42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</row>
    <row r="504" spans="1:41" ht="18.75">
      <c r="A504" s="15"/>
      <c r="B504" s="40"/>
      <c r="C504" s="40"/>
      <c r="D504" s="40"/>
      <c r="E504" s="40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41"/>
      <c r="R504" s="41"/>
      <c r="S504" s="42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  <c r="AO504" s="15"/>
    </row>
    <row r="505" spans="1:41" ht="18.75">
      <c r="A505" s="15"/>
      <c r="B505" s="40"/>
      <c r="C505" s="40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41"/>
      <c r="R505" s="41"/>
      <c r="S505" s="42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15"/>
    </row>
    <row r="506" spans="1:41" ht="18.75">
      <c r="A506" s="15"/>
      <c r="B506" s="40"/>
      <c r="C506" s="40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41"/>
      <c r="R506" s="41"/>
      <c r="S506" s="42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</row>
    <row r="507" spans="1:41" ht="18.75">
      <c r="A507" s="15"/>
      <c r="B507" s="40"/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41"/>
      <c r="R507" s="41"/>
      <c r="S507" s="42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15"/>
      <c r="AM507" s="15"/>
      <c r="AN507" s="15"/>
      <c r="AO507" s="15"/>
    </row>
    <row r="508" spans="1:41" ht="18.75">
      <c r="A508" s="15"/>
      <c r="B508" s="40"/>
      <c r="C508" s="40"/>
      <c r="D508" s="40"/>
      <c r="E508" s="40"/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41"/>
      <c r="R508" s="41"/>
      <c r="S508" s="42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  <c r="AK508" s="15"/>
      <c r="AL508" s="15"/>
      <c r="AM508" s="15"/>
      <c r="AN508" s="15"/>
      <c r="AO508" s="15"/>
    </row>
    <row r="509" spans="1:41" ht="18.75">
      <c r="A509" s="15"/>
      <c r="B509" s="40"/>
      <c r="C509" s="40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1"/>
      <c r="R509" s="41"/>
      <c r="S509" s="42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  <c r="AL509" s="15"/>
      <c r="AM509" s="15"/>
      <c r="AN509" s="15"/>
      <c r="AO509" s="15"/>
    </row>
    <row r="510" spans="1:41" ht="18.75">
      <c r="A510" s="15"/>
      <c r="B510" s="40"/>
      <c r="C510" s="40"/>
      <c r="D510" s="40"/>
      <c r="E510" s="40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41"/>
      <c r="R510" s="41"/>
      <c r="S510" s="42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</row>
    <row r="511" spans="1:41" ht="18.75">
      <c r="A511" s="15"/>
      <c r="B511" s="40"/>
      <c r="C511" s="40"/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41"/>
      <c r="R511" s="41"/>
      <c r="S511" s="42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15"/>
    </row>
    <row r="512" spans="1:41" ht="18.75">
      <c r="A512" s="15"/>
      <c r="B512" s="40"/>
      <c r="C512" s="40"/>
      <c r="D512" s="40"/>
      <c r="E512" s="40"/>
      <c r="F512" s="40"/>
      <c r="G512" s="40"/>
      <c r="H512" s="40"/>
      <c r="I512" s="40"/>
      <c r="J512" s="40"/>
      <c r="K512" s="40"/>
      <c r="L512" s="40"/>
      <c r="M512" s="40"/>
      <c r="N512" s="40"/>
      <c r="O512" s="40"/>
      <c r="P512" s="40"/>
      <c r="Q512" s="41"/>
      <c r="R512" s="41"/>
      <c r="S512" s="42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  <c r="AK512" s="15"/>
      <c r="AL512" s="15"/>
      <c r="AM512" s="15"/>
      <c r="AN512" s="15"/>
      <c r="AO512" s="15"/>
    </row>
    <row r="513" spans="1:41" ht="18.75">
      <c r="A513" s="15"/>
      <c r="B513" s="40"/>
      <c r="C513" s="40"/>
      <c r="D513" s="40"/>
      <c r="E513" s="40"/>
      <c r="F513" s="40"/>
      <c r="G513" s="40"/>
      <c r="H513" s="40"/>
      <c r="I513" s="40"/>
      <c r="J513" s="40"/>
      <c r="K513" s="40"/>
      <c r="L513" s="40"/>
      <c r="M513" s="40"/>
      <c r="N513" s="40"/>
      <c r="O513" s="40"/>
      <c r="P513" s="40"/>
      <c r="Q513" s="41"/>
      <c r="R513" s="41"/>
      <c r="S513" s="42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  <c r="AJ513" s="15"/>
      <c r="AK513" s="15"/>
      <c r="AL513" s="15"/>
      <c r="AM513" s="15"/>
      <c r="AN513" s="15"/>
      <c r="AO513" s="15"/>
    </row>
    <row r="514" spans="1:41" ht="18.75">
      <c r="A514" s="15"/>
      <c r="B514" s="40"/>
      <c r="C514" s="40"/>
      <c r="D514" s="40"/>
      <c r="E514" s="40"/>
      <c r="F514" s="40"/>
      <c r="G514" s="40"/>
      <c r="H514" s="40"/>
      <c r="I514" s="40"/>
      <c r="J514" s="40"/>
      <c r="K514" s="40"/>
      <c r="L514" s="40"/>
      <c r="M514" s="40"/>
      <c r="N514" s="40"/>
      <c r="O514" s="40"/>
      <c r="P514" s="40"/>
      <c r="Q514" s="41"/>
      <c r="R514" s="41"/>
      <c r="S514" s="42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  <c r="AJ514" s="15"/>
      <c r="AK514" s="15"/>
      <c r="AL514" s="15"/>
      <c r="AM514" s="15"/>
      <c r="AN514" s="15"/>
      <c r="AO514" s="15"/>
    </row>
    <row r="515" spans="1:41" ht="18.75">
      <c r="A515" s="15"/>
      <c r="B515" s="40"/>
      <c r="C515" s="40"/>
      <c r="D515" s="40"/>
      <c r="E515" s="40"/>
      <c r="F515" s="40"/>
      <c r="G515" s="40"/>
      <c r="H515" s="40"/>
      <c r="I515" s="40"/>
      <c r="J515" s="40"/>
      <c r="K515" s="40"/>
      <c r="L515" s="40"/>
      <c r="M515" s="40"/>
      <c r="N515" s="40"/>
      <c r="O515" s="40"/>
      <c r="P515" s="40"/>
      <c r="Q515" s="41"/>
      <c r="R515" s="41"/>
      <c r="S515" s="42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  <c r="AI515" s="15"/>
      <c r="AJ515" s="15"/>
      <c r="AK515" s="15"/>
      <c r="AL515" s="15"/>
      <c r="AM515" s="15"/>
      <c r="AN515" s="15"/>
      <c r="AO515" s="15"/>
    </row>
    <row r="516" spans="1:41" ht="18.75">
      <c r="A516" s="15"/>
      <c r="B516" s="40"/>
      <c r="C516" s="40"/>
      <c r="D516" s="40"/>
      <c r="E516" s="40"/>
      <c r="F516" s="40"/>
      <c r="G516" s="40"/>
      <c r="H516" s="40"/>
      <c r="I516" s="40"/>
      <c r="J516" s="40"/>
      <c r="K516" s="40"/>
      <c r="L516" s="40"/>
      <c r="M516" s="40"/>
      <c r="N516" s="40"/>
      <c r="O516" s="40"/>
      <c r="P516" s="40"/>
      <c r="Q516" s="41"/>
      <c r="R516" s="41"/>
      <c r="S516" s="42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L516" s="15"/>
      <c r="AM516" s="15"/>
      <c r="AN516" s="15"/>
      <c r="AO516" s="15"/>
    </row>
    <row r="517" spans="1:41" ht="18.75">
      <c r="A517" s="15"/>
      <c r="B517" s="40"/>
      <c r="C517" s="40"/>
      <c r="D517" s="40"/>
      <c r="E517" s="40"/>
      <c r="F517" s="40"/>
      <c r="G517" s="40"/>
      <c r="H517" s="40"/>
      <c r="I517" s="40"/>
      <c r="J517" s="40"/>
      <c r="K517" s="40"/>
      <c r="L517" s="40"/>
      <c r="M517" s="40"/>
      <c r="N517" s="40"/>
      <c r="O517" s="40"/>
      <c r="P517" s="40"/>
      <c r="Q517" s="41"/>
      <c r="R517" s="41"/>
      <c r="S517" s="42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  <c r="AI517" s="15"/>
      <c r="AJ517" s="15"/>
      <c r="AK517" s="15"/>
      <c r="AL517" s="15"/>
      <c r="AM517" s="15"/>
      <c r="AN517" s="15"/>
      <c r="AO517" s="15"/>
    </row>
    <row r="518" spans="1:41" ht="18.75">
      <c r="A518" s="15"/>
      <c r="B518" s="40"/>
      <c r="C518" s="40"/>
      <c r="D518" s="40"/>
      <c r="E518" s="40"/>
      <c r="F518" s="40"/>
      <c r="G518" s="40"/>
      <c r="H518" s="40"/>
      <c r="I518" s="40"/>
      <c r="J518" s="40"/>
      <c r="K518" s="40"/>
      <c r="L518" s="40"/>
      <c r="M518" s="40"/>
      <c r="N518" s="40"/>
      <c r="O518" s="40"/>
      <c r="P518" s="40"/>
      <c r="Q518" s="41"/>
      <c r="R518" s="41"/>
      <c r="S518" s="42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  <c r="AJ518" s="15"/>
      <c r="AK518" s="15"/>
      <c r="AL518" s="15"/>
      <c r="AM518" s="15"/>
      <c r="AN518" s="15"/>
      <c r="AO518" s="15"/>
    </row>
    <row r="519" spans="1:41" ht="18.75">
      <c r="A519" s="15"/>
      <c r="B519" s="40"/>
      <c r="C519" s="40"/>
      <c r="D519" s="40"/>
      <c r="E519" s="40"/>
      <c r="F519" s="40"/>
      <c r="G519" s="40"/>
      <c r="H519" s="40"/>
      <c r="I519" s="40"/>
      <c r="J519" s="40"/>
      <c r="K519" s="40"/>
      <c r="L519" s="40"/>
      <c r="M519" s="40"/>
      <c r="N519" s="40"/>
      <c r="O519" s="40"/>
      <c r="P519" s="40"/>
      <c r="Q519" s="41"/>
      <c r="R519" s="41"/>
      <c r="S519" s="42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  <c r="AJ519" s="15"/>
      <c r="AK519" s="15"/>
      <c r="AL519" s="15"/>
      <c r="AM519" s="15"/>
      <c r="AN519" s="15"/>
      <c r="AO519" s="15"/>
    </row>
    <row r="520" spans="1:41" ht="18.75">
      <c r="A520" s="15"/>
      <c r="B520" s="40"/>
      <c r="C520" s="40"/>
      <c r="D520" s="40"/>
      <c r="E520" s="40"/>
      <c r="F520" s="40"/>
      <c r="G520" s="40"/>
      <c r="H520" s="40"/>
      <c r="I520" s="40"/>
      <c r="J520" s="40"/>
      <c r="K520" s="40"/>
      <c r="L520" s="40"/>
      <c r="M520" s="40"/>
      <c r="N520" s="40"/>
      <c r="O520" s="40"/>
      <c r="P520" s="40"/>
      <c r="Q520" s="41"/>
      <c r="R520" s="41"/>
      <c r="S520" s="42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  <c r="AJ520" s="15"/>
      <c r="AK520" s="15"/>
      <c r="AL520" s="15"/>
      <c r="AM520" s="15"/>
      <c r="AN520" s="15"/>
      <c r="AO520" s="15"/>
    </row>
    <row r="521" spans="1:41" ht="18.75">
      <c r="A521" s="15"/>
      <c r="B521" s="40"/>
      <c r="C521" s="40"/>
      <c r="D521" s="40"/>
      <c r="E521" s="40"/>
      <c r="F521" s="40"/>
      <c r="G521" s="40"/>
      <c r="H521" s="40"/>
      <c r="I521" s="40"/>
      <c r="J521" s="40"/>
      <c r="K521" s="40"/>
      <c r="L521" s="40"/>
      <c r="M521" s="40"/>
      <c r="N521" s="40"/>
      <c r="O521" s="40"/>
      <c r="P521" s="40"/>
      <c r="Q521" s="41"/>
      <c r="R521" s="41"/>
      <c r="S521" s="42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</row>
    <row r="522" spans="1:41" ht="18.75">
      <c r="A522" s="15"/>
      <c r="B522" s="40"/>
      <c r="C522" s="40"/>
      <c r="D522" s="40"/>
      <c r="E522" s="40"/>
      <c r="F522" s="40"/>
      <c r="G522" s="40"/>
      <c r="H522" s="40"/>
      <c r="I522" s="40"/>
      <c r="J522" s="40"/>
      <c r="K522" s="40"/>
      <c r="L522" s="40"/>
      <c r="M522" s="40"/>
      <c r="N522" s="40"/>
      <c r="O522" s="40"/>
      <c r="P522" s="40"/>
      <c r="Q522" s="41"/>
      <c r="R522" s="41"/>
      <c r="S522" s="42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  <c r="AK522" s="15"/>
      <c r="AL522" s="15"/>
      <c r="AM522" s="15"/>
      <c r="AN522" s="15"/>
      <c r="AO522" s="15"/>
    </row>
    <row r="523" spans="1:41" ht="18.75">
      <c r="A523" s="15"/>
      <c r="B523" s="40"/>
      <c r="C523" s="40"/>
      <c r="D523" s="40"/>
      <c r="E523" s="40"/>
      <c r="F523" s="40"/>
      <c r="G523" s="40"/>
      <c r="H523" s="40"/>
      <c r="I523" s="40"/>
      <c r="J523" s="40"/>
      <c r="K523" s="40"/>
      <c r="L523" s="40"/>
      <c r="M523" s="40"/>
      <c r="N523" s="40"/>
      <c r="O523" s="40"/>
      <c r="P523" s="40"/>
      <c r="Q523" s="41"/>
      <c r="R523" s="41"/>
      <c r="S523" s="42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  <c r="AJ523" s="15"/>
      <c r="AK523" s="15"/>
      <c r="AL523" s="15"/>
      <c r="AM523" s="15"/>
      <c r="AN523" s="15"/>
      <c r="AO523" s="15"/>
    </row>
    <row r="524" spans="1:41" ht="18.75">
      <c r="A524" s="15"/>
      <c r="B524" s="40"/>
      <c r="C524" s="40"/>
      <c r="D524" s="40"/>
      <c r="E524" s="40"/>
      <c r="F524" s="40"/>
      <c r="G524" s="40"/>
      <c r="H524" s="40"/>
      <c r="I524" s="40"/>
      <c r="J524" s="40"/>
      <c r="K524" s="40"/>
      <c r="L524" s="40"/>
      <c r="M524" s="40"/>
      <c r="N524" s="40"/>
      <c r="O524" s="40"/>
      <c r="P524" s="40"/>
      <c r="Q524" s="41"/>
      <c r="R524" s="41"/>
      <c r="S524" s="42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15"/>
      <c r="AK524" s="15"/>
      <c r="AL524" s="15"/>
      <c r="AM524" s="15"/>
      <c r="AN524" s="15"/>
      <c r="AO524" s="15"/>
    </row>
    <row r="525" spans="1:41" ht="18.75">
      <c r="A525" s="15"/>
      <c r="B525" s="40"/>
      <c r="C525" s="40"/>
      <c r="D525" s="40"/>
      <c r="E525" s="40"/>
      <c r="F525" s="40"/>
      <c r="G525" s="40"/>
      <c r="H525" s="40"/>
      <c r="I525" s="40"/>
      <c r="J525" s="40"/>
      <c r="K525" s="40"/>
      <c r="L525" s="40"/>
      <c r="M525" s="40"/>
      <c r="N525" s="40"/>
      <c r="O525" s="40"/>
      <c r="P525" s="40"/>
      <c r="Q525" s="41"/>
      <c r="R525" s="41"/>
      <c r="S525" s="42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15"/>
      <c r="AK525" s="15"/>
      <c r="AL525" s="15"/>
      <c r="AM525" s="15"/>
      <c r="AN525" s="15"/>
      <c r="AO525" s="15"/>
    </row>
    <row r="526" spans="1:41" ht="18.75">
      <c r="A526" s="15"/>
      <c r="B526" s="40"/>
      <c r="C526" s="40"/>
      <c r="D526" s="40"/>
      <c r="E526" s="40"/>
      <c r="F526" s="40"/>
      <c r="G526" s="40"/>
      <c r="H526" s="40"/>
      <c r="I526" s="40"/>
      <c r="J526" s="40"/>
      <c r="K526" s="40"/>
      <c r="L526" s="40"/>
      <c r="M526" s="40"/>
      <c r="N526" s="40"/>
      <c r="O526" s="40"/>
      <c r="P526" s="40"/>
      <c r="Q526" s="41"/>
      <c r="R526" s="41"/>
      <c r="S526" s="42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15"/>
      <c r="AK526" s="15"/>
      <c r="AL526" s="15"/>
      <c r="AM526" s="15"/>
      <c r="AN526" s="15"/>
      <c r="AO526" s="15"/>
    </row>
    <row r="527" spans="1:41" ht="18.75">
      <c r="A527" s="15"/>
      <c r="B527" s="40"/>
      <c r="C527" s="40"/>
      <c r="D527" s="40"/>
      <c r="E527" s="40"/>
      <c r="F527" s="40"/>
      <c r="G527" s="40"/>
      <c r="H527" s="40"/>
      <c r="I527" s="40"/>
      <c r="J527" s="40"/>
      <c r="K527" s="40"/>
      <c r="L527" s="40"/>
      <c r="M527" s="40"/>
      <c r="N527" s="40"/>
      <c r="O527" s="40"/>
      <c r="P527" s="40"/>
      <c r="Q527" s="41"/>
      <c r="R527" s="41"/>
      <c r="S527" s="42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  <c r="AJ527" s="15"/>
      <c r="AK527" s="15"/>
      <c r="AL527" s="15"/>
      <c r="AM527" s="15"/>
      <c r="AN527" s="15"/>
      <c r="AO527" s="15"/>
    </row>
    <row r="528" spans="1:41" ht="18.75">
      <c r="A528" s="15"/>
      <c r="B528" s="40"/>
      <c r="C528" s="40"/>
      <c r="D528" s="40"/>
      <c r="E528" s="40"/>
      <c r="F528" s="40"/>
      <c r="G528" s="40"/>
      <c r="H528" s="40"/>
      <c r="I528" s="40"/>
      <c r="J528" s="40"/>
      <c r="K528" s="40"/>
      <c r="L528" s="40"/>
      <c r="M528" s="40"/>
      <c r="N528" s="40"/>
      <c r="O528" s="40"/>
      <c r="P528" s="40"/>
      <c r="Q528" s="41"/>
      <c r="R528" s="41"/>
      <c r="S528" s="42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L528" s="15"/>
      <c r="AM528" s="15"/>
      <c r="AN528" s="15"/>
      <c r="AO528" s="15"/>
    </row>
    <row r="529" spans="1:41" ht="18.75">
      <c r="A529" s="15"/>
      <c r="B529" s="40"/>
      <c r="C529" s="40"/>
      <c r="D529" s="40"/>
      <c r="E529" s="40"/>
      <c r="F529" s="40"/>
      <c r="G529" s="40"/>
      <c r="H529" s="40"/>
      <c r="I529" s="40"/>
      <c r="J529" s="40"/>
      <c r="K529" s="40"/>
      <c r="L529" s="40"/>
      <c r="M529" s="40"/>
      <c r="N529" s="40"/>
      <c r="O529" s="40"/>
      <c r="P529" s="40"/>
      <c r="Q529" s="41"/>
      <c r="R529" s="41"/>
      <c r="S529" s="42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L529" s="15"/>
      <c r="AM529" s="15"/>
      <c r="AN529" s="15"/>
      <c r="AO529" s="15"/>
    </row>
    <row r="530" spans="1:41" ht="18.75">
      <c r="A530" s="15"/>
      <c r="B530" s="40"/>
      <c r="C530" s="40"/>
      <c r="D530" s="40"/>
      <c r="E530" s="40"/>
      <c r="F530" s="40"/>
      <c r="G530" s="40"/>
      <c r="H530" s="40"/>
      <c r="I530" s="40"/>
      <c r="J530" s="40"/>
      <c r="K530" s="40"/>
      <c r="L530" s="40"/>
      <c r="M530" s="40"/>
      <c r="N530" s="40"/>
      <c r="O530" s="40"/>
      <c r="P530" s="40"/>
      <c r="Q530" s="41"/>
      <c r="R530" s="41"/>
      <c r="S530" s="42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  <c r="AJ530" s="15"/>
      <c r="AK530" s="15"/>
      <c r="AL530" s="15"/>
      <c r="AM530" s="15"/>
      <c r="AN530" s="15"/>
      <c r="AO530" s="15"/>
    </row>
    <row r="531" spans="1:41" ht="18.75">
      <c r="A531" s="15"/>
      <c r="B531" s="40"/>
      <c r="C531" s="40"/>
      <c r="D531" s="40"/>
      <c r="E531" s="40"/>
      <c r="F531" s="40"/>
      <c r="G531" s="40"/>
      <c r="H531" s="40"/>
      <c r="I531" s="40"/>
      <c r="J531" s="40"/>
      <c r="K531" s="40"/>
      <c r="L531" s="40"/>
      <c r="M531" s="40"/>
      <c r="N531" s="40"/>
      <c r="O531" s="40"/>
      <c r="P531" s="40"/>
      <c r="Q531" s="41"/>
      <c r="R531" s="41"/>
      <c r="S531" s="42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  <c r="AJ531" s="15"/>
      <c r="AK531" s="15"/>
      <c r="AL531" s="15"/>
      <c r="AM531" s="15"/>
      <c r="AN531" s="15"/>
      <c r="AO531" s="15"/>
    </row>
    <row r="532" spans="1:41" ht="18.75">
      <c r="A532" s="15"/>
      <c r="B532" s="40"/>
      <c r="C532" s="40"/>
      <c r="D532" s="40"/>
      <c r="E532" s="40"/>
      <c r="F532" s="40"/>
      <c r="G532" s="40"/>
      <c r="H532" s="40"/>
      <c r="I532" s="40"/>
      <c r="J532" s="40"/>
      <c r="K532" s="40"/>
      <c r="L532" s="40"/>
      <c r="M532" s="40"/>
      <c r="N532" s="40"/>
      <c r="O532" s="40"/>
      <c r="P532" s="40"/>
      <c r="Q532" s="41"/>
      <c r="R532" s="41"/>
      <c r="S532" s="42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  <c r="AJ532" s="15"/>
      <c r="AK532" s="15"/>
      <c r="AL532" s="15"/>
      <c r="AM532" s="15"/>
      <c r="AN532" s="15"/>
      <c r="AO532" s="15"/>
    </row>
    <row r="533" spans="1:41" ht="18.75">
      <c r="A533" s="15"/>
      <c r="B533" s="40"/>
      <c r="C533" s="40"/>
      <c r="D533" s="40"/>
      <c r="E533" s="40"/>
      <c r="F533" s="40"/>
      <c r="G533" s="40"/>
      <c r="H533" s="40"/>
      <c r="I533" s="40"/>
      <c r="J533" s="40"/>
      <c r="K533" s="40"/>
      <c r="L533" s="40"/>
      <c r="M533" s="40"/>
      <c r="N533" s="40"/>
      <c r="O533" s="40"/>
      <c r="P533" s="40"/>
      <c r="Q533" s="41"/>
      <c r="R533" s="41"/>
      <c r="S533" s="42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15"/>
      <c r="AK533" s="15"/>
      <c r="AL533" s="15"/>
      <c r="AM533" s="15"/>
      <c r="AN533" s="15"/>
      <c r="AO533" s="15"/>
    </row>
    <row r="534" spans="1:41" ht="18.75">
      <c r="A534" s="15"/>
      <c r="B534" s="40"/>
      <c r="C534" s="40"/>
      <c r="D534" s="40"/>
      <c r="E534" s="40"/>
      <c r="F534" s="40"/>
      <c r="G534" s="40"/>
      <c r="H534" s="40"/>
      <c r="I534" s="40"/>
      <c r="J534" s="40"/>
      <c r="K534" s="40"/>
      <c r="L534" s="40"/>
      <c r="M534" s="40"/>
      <c r="N534" s="40"/>
      <c r="O534" s="40"/>
      <c r="P534" s="40"/>
      <c r="Q534" s="41"/>
      <c r="R534" s="41"/>
      <c r="S534" s="42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15"/>
      <c r="AK534" s="15"/>
      <c r="AL534" s="15"/>
      <c r="AM534" s="15"/>
      <c r="AN534" s="15"/>
      <c r="AO534" s="15"/>
    </row>
    <row r="535" spans="1:41" ht="18.75">
      <c r="A535" s="15"/>
      <c r="B535" s="40"/>
      <c r="C535" s="40"/>
      <c r="D535" s="40"/>
      <c r="E535" s="40"/>
      <c r="F535" s="40"/>
      <c r="G535" s="40"/>
      <c r="H535" s="40"/>
      <c r="I535" s="40"/>
      <c r="J535" s="40"/>
      <c r="K535" s="40"/>
      <c r="L535" s="40"/>
      <c r="M535" s="40"/>
      <c r="N535" s="40"/>
      <c r="O535" s="40"/>
      <c r="P535" s="40"/>
      <c r="Q535" s="41"/>
      <c r="R535" s="41"/>
      <c r="S535" s="42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  <c r="AK535" s="15"/>
      <c r="AL535" s="15"/>
      <c r="AM535" s="15"/>
      <c r="AN535" s="15"/>
      <c r="AO535" s="15"/>
    </row>
    <row r="536" spans="1:41" ht="18.75">
      <c r="A536" s="15"/>
      <c r="B536" s="40"/>
      <c r="C536" s="40"/>
      <c r="D536" s="40"/>
      <c r="E536" s="40"/>
      <c r="F536" s="40"/>
      <c r="G536" s="40"/>
      <c r="H536" s="40"/>
      <c r="I536" s="40"/>
      <c r="J536" s="40"/>
      <c r="K536" s="40"/>
      <c r="L536" s="40"/>
      <c r="M536" s="40"/>
      <c r="N536" s="40"/>
      <c r="O536" s="40"/>
      <c r="P536" s="40"/>
      <c r="Q536" s="41"/>
      <c r="R536" s="41"/>
      <c r="S536" s="42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15"/>
      <c r="AK536" s="15"/>
      <c r="AL536" s="15"/>
      <c r="AM536" s="15"/>
      <c r="AN536" s="15"/>
      <c r="AO536" s="15"/>
    </row>
    <row r="537" spans="1:41" ht="18.75">
      <c r="A537" s="15"/>
      <c r="B537" s="40"/>
      <c r="C537" s="40"/>
      <c r="D537" s="40"/>
      <c r="E537" s="40"/>
      <c r="F537" s="40"/>
      <c r="G537" s="40"/>
      <c r="H537" s="40"/>
      <c r="I537" s="40"/>
      <c r="J537" s="40"/>
      <c r="K537" s="40"/>
      <c r="L537" s="40"/>
      <c r="M537" s="40"/>
      <c r="N537" s="40"/>
      <c r="O537" s="40"/>
      <c r="P537" s="40"/>
      <c r="Q537" s="41"/>
      <c r="R537" s="41"/>
      <c r="S537" s="42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15"/>
      <c r="AK537" s="15"/>
      <c r="AL537" s="15"/>
      <c r="AM537" s="15"/>
      <c r="AN537" s="15"/>
      <c r="AO537" s="15"/>
    </row>
    <row r="538" spans="1:41" ht="18.75">
      <c r="A538" s="15"/>
      <c r="B538" s="40"/>
      <c r="C538" s="40"/>
      <c r="D538" s="40"/>
      <c r="E538" s="40"/>
      <c r="F538" s="40"/>
      <c r="G538" s="40"/>
      <c r="H538" s="40"/>
      <c r="I538" s="40"/>
      <c r="J538" s="40"/>
      <c r="K538" s="40"/>
      <c r="L538" s="40"/>
      <c r="M538" s="40"/>
      <c r="N538" s="40"/>
      <c r="O538" s="40"/>
      <c r="P538" s="40"/>
      <c r="Q538" s="41"/>
      <c r="R538" s="41"/>
      <c r="S538" s="42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15"/>
      <c r="AK538" s="15"/>
      <c r="AL538" s="15"/>
      <c r="AM538" s="15"/>
      <c r="AN538" s="15"/>
      <c r="AO538" s="15"/>
    </row>
    <row r="539" spans="1:41" ht="18.75">
      <c r="A539" s="15"/>
      <c r="B539" s="40"/>
      <c r="C539" s="40"/>
      <c r="D539" s="40"/>
      <c r="E539" s="40"/>
      <c r="F539" s="40"/>
      <c r="G539" s="40"/>
      <c r="H539" s="40"/>
      <c r="I539" s="40"/>
      <c r="J539" s="40"/>
      <c r="K539" s="40"/>
      <c r="L539" s="40"/>
      <c r="M539" s="40"/>
      <c r="N539" s="40"/>
      <c r="O539" s="40"/>
      <c r="P539" s="40"/>
      <c r="Q539" s="41"/>
      <c r="R539" s="41"/>
      <c r="S539" s="42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15"/>
      <c r="AK539" s="15"/>
      <c r="AL539" s="15"/>
      <c r="AM539" s="15"/>
      <c r="AN539" s="15"/>
      <c r="AO539" s="15"/>
    </row>
    <row r="540" spans="1:41" ht="18.75">
      <c r="A540" s="15"/>
      <c r="B540" s="40"/>
      <c r="C540" s="40"/>
      <c r="D540" s="40"/>
      <c r="E540" s="40"/>
      <c r="F540" s="40"/>
      <c r="G540" s="40"/>
      <c r="H540" s="40"/>
      <c r="I540" s="40"/>
      <c r="J540" s="40"/>
      <c r="K540" s="40"/>
      <c r="L540" s="40"/>
      <c r="M540" s="40"/>
      <c r="N540" s="40"/>
      <c r="O540" s="40"/>
      <c r="P540" s="40"/>
      <c r="Q540" s="41"/>
      <c r="R540" s="41"/>
      <c r="S540" s="42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15"/>
      <c r="AK540" s="15"/>
      <c r="AL540" s="15"/>
      <c r="AM540" s="15"/>
      <c r="AN540" s="15"/>
      <c r="AO540" s="15"/>
    </row>
    <row r="541" spans="1:41" ht="18.75">
      <c r="A541" s="15"/>
      <c r="B541" s="40"/>
      <c r="C541" s="40"/>
      <c r="D541" s="40"/>
      <c r="E541" s="40"/>
      <c r="F541" s="40"/>
      <c r="G541" s="40"/>
      <c r="H541" s="40"/>
      <c r="I541" s="40"/>
      <c r="J541" s="40"/>
      <c r="K541" s="40"/>
      <c r="L541" s="40"/>
      <c r="M541" s="40"/>
      <c r="N541" s="40"/>
      <c r="O541" s="40"/>
      <c r="P541" s="40"/>
      <c r="Q541" s="41"/>
      <c r="R541" s="41"/>
      <c r="S541" s="42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  <c r="AK541" s="15"/>
      <c r="AL541" s="15"/>
      <c r="AM541" s="15"/>
      <c r="AN541" s="15"/>
      <c r="AO541" s="15"/>
    </row>
    <row r="542" spans="1:41" ht="18.75">
      <c r="A542" s="15"/>
      <c r="B542" s="40"/>
      <c r="C542" s="40"/>
      <c r="D542" s="40"/>
      <c r="E542" s="40"/>
      <c r="F542" s="40"/>
      <c r="G542" s="40"/>
      <c r="H542" s="40"/>
      <c r="I542" s="40"/>
      <c r="J542" s="40"/>
      <c r="K542" s="40"/>
      <c r="L542" s="40"/>
      <c r="M542" s="40"/>
      <c r="N542" s="40"/>
      <c r="O542" s="40"/>
      <c r="P542" s="40"/>
      <c r="Q542" s="41"/>
      <c r="R542" s="41"/>
      <c r="S542" s="42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15"/>
      <c r="AK542" s="15"/>
      <c r="AL542" s="15"/>
      <c r="AM542" s="15"/>
      <c r="AN542" s="15"/>
      <c r="AO542" s="15"/>
    </row>
    <row r="543" spans="1:41" ht="18.75">
      <c r="A543" s="15"/>
      <c r="B543" s="40"/>
      <c r="C543" s="40"/>
      <c r="D543" s="40"/>
      <c r="E543" s="40"/>
      <c r="F543" s="40"/>
      <c r="G543" s="40"/>
      <c r="H543" s="40"/>
      <c r="I543" s="40"/>
      <c r="J543" s="40"/>
      <c r="K543" s="40"/>
      <c r="L543" s="40"/>
      <c r="M543" s="40"/>
      <c r="N543" s="40"/>
      <c r="O543" s="40"/>
      <c r="P543" s="40"/>
      <c r="Q543" s="41"/>
      <c r="R543" s="41"/>
      <c r="S543" s="42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15"/>
      <c r="AK543" s="15"/>
      <c r="AL543" s="15"/>
      <c r="AM543" s="15"/>
      <c r="AN543" s="15"/>
      <c r="AO543" s="15"/>
    </row>
    <row r="544" spans="1:41" ht="18.75">
      <c r="A544" s="15"/>
      <c r="B544" s="40"/>
      <c r="C544" s="40"/>
      <c r="D544" s="40"/>
      <c r="E544" s="40"/>
      <c r="F544" s="40"/>
      <c r="G544" s="40"/>
      <c r="H544" s="40"/>
      <c r="I544" s="40"/>
      <c r="J544" s="40"/>
      <c r="K544" s="40"/>
      <c r="L544" s="40"/>
      <c r="M544" s="40"/>
      <c r="N544" s="40"/>
      <c r="O544" s="40"/>
      <c r="P544" s="40"/>
      <c r="Q544" s="41"/>
      <c r="R544" s="41"/>
      <c r="S544" s="42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15"/>
      <c r="AK544" s="15"/>
      <c r="AL544" s="15"/>
      <c r="AM544" s="15"/>
      <c r="AN544" s="15"/>
      <c r="AO544" s="15"/>
    </row>
    <row r="545" spans="1:41" ht="18.75">
      <c r="A545" s="15"/>
      <c r="B545" s="40"/>
      <c r="C545" s="40"/>
      <c r="D545" s="40"/>
      <c r="E545" s="40"/>
      <c r="F545" s="40"/>
      <c r="G545" s="40"/>
      <c r="H545" s="40"/>
      <c r="I545" s="40"/>
      <c r="J545" s="40"/>
      <c r="K545" s="40"/>
      <c r="L545" s="40"/>
      <c r="M545" s="40"/>
      <c r="N545" s="40"/>
      <c r="O545" s="40"/>
      <c r="P545" s="40"/>
      <c r="Q545" s="41"/>
      <c r="R545" s="41"/>
      <c r="S545" s="42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15"/>
      <c r="AK545" s="15"/>
      <c r="AL545" s="15"/>
      <c r="AM545" s="15"/>
      <c r="AN545" s="15"/>
      <c r="AO545" s="15"/>
    </row>
    <row r="546" spans="1:41" ht="18.75">
      <c r="A546" s="15"/>
      <c r="B546" s="40"/>
      <c r="C546" s="40"/>
      <c r="D546" s="40"/>
      <c r="E546" s="40"/>
      <c r="F546" s="40"/>
      <c r="G546" s="40"/>
      <c r="H546" s="40"/>
      <c r="I546" s="40"/>
      <c r="J546" s="40"/>
      <c r="K546" s="40"/>
      <c r="L546" s="40"/>
      <c r="M546" s="40"/>
      <c r="N546" s="40"/>
      <c r="O546" s="40"/>
      <c r="P546" s="40"/>
      <c r="Q546" s="41"/>
      <c r="R546" s="41"/>
      <c r="S546" s="42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  <c r="AJ546" s="15"/>
      <c r="AK546" s="15"/>
      <c r="AL546" s="15"/>
      <c r="AM546" s="15"/>
      <c r="AN546" s="15"/>
      <c r="AO546" s="15"/>
    </row>
    <row r="547" spans="1:41" ht="18.75">
      <c r="A547" s="15"/>
      <c r="B547" s="40"/>
      <c r="C547" s="40"/>
      <c r="D547" s="40"/>
      <c r="E547" s="40"/>
      <c r="F547" s="40"/>
      <c r="G547" s="40"/>
      <c r="H547" s="40"/>
      <c r="I547" s="40"/>
      <c r="J547" s="40"/>
      <c r="K547" s="40"/>
      <c r="L547" s="40"/>
      <c r="M547" s="40"/>
      <c r="N547" s="40"/>
      <c r="O547" s="40"/>
      <c r="P547" s="40"/>
      <c r="Q547" s="41"/>
      <c r="R547" s="41"/>
      <c r="S547" s="42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15"/>
      <c r="AK547" s="15"/>
      <c r="AL547" s="15"/>
      <c r="AM547" s="15"/>
      <c r="AN547" s="15"/>
      <c r="AO547" s="15"/>
    </row>
    <row r="548" spans="1:41" ht="18.75">
      <c r="A548" s="15"/>
      <c r="B548" s="40"/>
      <c r="C548" s="40"/>
      <c r="D548" s="40"/>
      <c r="E548" s="40"/>
      <c r="F548" s="40"/>
      <c r="G548" s="40"/>
      <c r="H548" s="40"/>
      <c r="I548" s="40"/>
      <c r="J548" s="40"/>
      <c r="K548" s="40"/>
      <c r="L548" s="40"/>
      <c r="M548" s="40"/>
      <c r="N548" s="40"/>
      <c r="O548" s="40"/>
      <c r="P548" s="40"/>
      <c r="Q548" s="41"/>
      <c r="R548" s="41"/>
      <c r="S548" s="42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  <c r="AJ548" s="15"/>
      <c r="AK548" s="15"/>
      <c r="AL548" s="15"/>
      <c r="AM548" s="15"/>
      <c r="AN548" s="15"/>
      <c r="AO548" s="15"/>
    </row>
    <row r="549" spans="1:41" ht="18.75">
      <c r="A549" s="15"/>
      <c r="B549" s="40"/>
      <c r="C549" s="40"/>
      <c r="D549" s="40"/>
      <c r="E549" s="40"/>
      <c r="F549" s="40"/>
      <c r="G549" s="40"/>
      <c r="H549" s="40"/>
      <c r="I549" s="40"/>
      <c r="J549" s="40"/>
      <c r="K549" s="40"/>
      <c r="L549" s="40"/>
      <c r="M549" s="40"/>
      <c r="N549" s="40"/>
      <c r="O549" s="40"/>
      <c r="P549" s="40"/>
      <c r="Q549" s="41"/>
      <c r="R549" s="41"/>
      <c r="S549" s="42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15"/>
      <c r="AI549" s="15"/>
      <c r="AJ549" s="15"/>
      <c r="AK549" s="15"/>
      <c r="AL549" s="15"/>
      <c r="AM549" s="15"/>
      <c r="AN549" s="15"/>
      <c r="AO549" s="15"/>
    </row>
    <row r="550" spans="1:41" ht="18.75">
      <c r="A550" s="15"/>
      <c r="B550" s="40"/>
      <c r="C550" s="40"/>
      <c r="D550" s="40"/>
      <c r="E550" s="40"/>
      <c r="F550" s="40"/>
      <c r="G550" s="40"/>
      <c r="H550" s="40"/>
      <c r="I550" s="40"/>
      <c r="J550" s="40"/>
      <c r="K550" s="40"/>
      <c r="L550" s="40"/>
      <c r="M550" s="40"/>
      <c r="N550" s="40"/>
      <c r="O550" s="40"/>
      <c r="P550" s="40"/>
      <c r="Q550" s="41"/>
      <c r="R550" s="41"/>
      <c r="S550" s="42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  <c r="AJ550" s="15"/>
      <c r="AK550" s="15"/>
      <c r="AL550" s="15"/>
      <c r="AM550" s="15"/>
      <c r="AN550" s="15"/>
      <c r="AO550" s="15"/>
    </row>
    <row r="551" spans="1:41" ht="18.75">
      <c r="A551" s="15"/>
      <c r="B551" s="40"/>
      <c r="C551" s="40"/>
      <c r="D551" s="40"/>
      <c r="E551" s="40"/>
      <c r="F551" s="40"/>
      <c r="G551" s="40"/>
      <c r="H551" s="40"/>
      <c r="I551" s="40"/>
      <c r="J551" s="40"/>
      <c r="K551" s="40"/>
      <c r="L551" s="40"/>
      <c r="M551" s="40"/>
      <c r="N551" s="40"/>
      <c r="O551" s="40"/>
      <c r="P551" s="40"/>
      <c r="Q551" s="41"/>
      <c r="R551" s="41"/>
      <c r="S551" s="42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  <c r="AK551" s="15"/>
      <c r="AL551" s="15"/>
      <c r="AM551" s="15"/>
      <c r="AN551" s="15"/>
      <c r="AO551" s="15"/>
    </row>
    <row r="552" spans="1:41" ht="18.75">
      <c r="A552" s="15"/>
      <c r="B552" s="40"/>
      <c r="C552" s="40"/>
      <c r="D552" s="40"/>
      <c r="E552" s="40"/>
      <c r="F552" s="40"/>
      <c r="G552" s="40"/>
      <c r="H552" s="40"/>
      <c r="I552" s="40"/>
      <c r="J552" s="40"/>
      <c r="K552" s="40"/>
      <c r="L552" s="40"/>
      <c r="M552" s="40"/>
      <c r="N552" s="40"/>
      <c r="O552" s="40"/>
      <c r="P552" s="40"/>
      <c r="Q552" s="41"/>
      <c r="R552" s="41"/>
      <c r="S552" s="42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  <c r="AK552" s="15"/>
      <c r="AL552" s="15"/>
      <c r="AM552" s="15"/>
      <c r="AN552" s="15"/>
      <c r="AO552" s="15"/>
    </row>
    <row r="553" spans="1:41" ht="18.75">
      <c r="A553" s="15"/>
      <c r="B553" s="40"/>
      <c r="C553" s="40"/>
      <c r="D553" s="40"/>
      <c r="E553" s="40"/>
      <c r="F553" s="40"/>
      <c r="G553" s="40"/>
      <c r="H553" s="40"/>
      <c r="I553" s="40"/>
      <c r="J553" s="40"/>
      <c r="K553" s="40"/>
      <c r="L553" s="40"/>
      <c r="M553" s="40"/>
      <c r="N553" s="40"/>
      <c r="O553" s="40"/>
      <c r="P553" s="40"/>
      <c r="Q553" s="41"/>
      <c r="R553" s="41"/>
      <c r="S553" s="42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15"/>
      <c r="AK553" s="15"/>
      <c r="AL553" s="15"/>
      <c r="AM553" s="15"/>
      <c r="AN553" s="15"/>
      <c r="AO553" s="15"/>
    </row>
    <row r="554" spans="1:41" ht="18.75">
      <c r="A554" s="15"/>
      <c r="B554" s="40"/>
      <c r="C554" s="40"/>
      <c r="D554" s="40"/>
      <c r="E554" s="40"/>
      <c r="F554" s="40"/>
      <c r="G554" s="40"/>
      <c r="H554" s="40"/>
      <c r="I554" s="40"/>
      <c r="J554" s="40"/>
      <c r="K554" s="40"/>
      <c r="L554" s="40"/>
      <c r="M554" s="40"/>
      <c r="N554" s="40"/>
      <c r="O554" s="40"/>
      <c r="P554" s="40"/>
      <c r="Q554" s="41"/>
      <c r="R554" s="41"/>
      <c r="S554" s="42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15"/>
      <c r="AK554" s="15"/>
      <c r="AL554" s="15"/>
      <c r="AM554" s="15"/>
      <c r="AN554" s="15"/>
      <c r="AO554" s="15"/>
    </row>
    <row r="555" spans="1:41" ht="18.75">
      <c r="A555" s="15"/>
      <c r="B555" s="40"/>
      <c r="C555" s="40"/>
      <c r="D555" s="40"/>
      <c r="E555" s="40"/>
      <c r="F555" s="40"/>
      <c r="G555" s="40"/>
      <c r="H555" s="40"/>
      <c r="I555" s="40"/>
      <c r="J555" s="40"/>
      <c r="K555" s="40"/>
      <c r="L555" s="40"/>
      <c r="M555" s="40"/>
      <c r="N555" s="40"/>
      <c r="O555" s="40"/>
      <c r="P555" s="40"/>
      <c r="Q555" s="41"/>
      <c r="R555" s="41"/>
      <c r="S555" s="42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15"/>
      <c r="AK555" s="15"/>
      <c r="AL555" s="15"/>
      <c r="AM555" s="15"/>
      <c r="AN555" s="15"/>
      <c r="AO555" s="15"/>
    </row>
    <row r="556" spans="1:41" ht="18.75">
      <c r="A556" s="15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1"/>
      <c r="R556" s="41"/>
      <c r="S556" s="42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15"/>
      <c r="AK556" s="15"/>
      <c r="AL556" s="15"/>
      <c r="AM556" s="15"/>
      <c r="AN556" s="15"/>
      <c r="AO556" s="15"/>
    </row>
    <row r="557" spans="1:41" ht="18.75">
      <c r="A557" s="15"/>
      <c r="B557" s="40"/>
      <c r="C557" s="40"/>
      <c r="D557" s="40"/>
      <c r="E557" s="40"/>
      <c r="F557" s="40"/>
      <c r="G557" s="40"/>
      <c r="H557" s="40"/>
      <c r="I557" s="40"/>
      <c r="J557" s="40"/>
      <c r="K557" s="40"/>
      <c r="L557" s="40"/>
      <c r="M557" s="40"/>
      <c r="N557" s="40"/>
      <c r="O557" s="40"/>
      <c r="P557" s="40"/>
      <c r="Q557" s="41"/>
      <c r="R557" s="41"/>
      <c r="S557" s="42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15"/>
      <c r="AK557" s="15"/>
      <c r="AL557" s="15"/>
      <c r="AM557" s="15"/>
      <c r="AN557" s="15"/>
      <c r="AO557" s="15"/>
    </row>
    <row r="558" spans="1:41" ht="18.75">
      <c r="A558" s="15"/>
      <c r="B558" s="40"/>
      <c r="C558" s="40"/>
      <c r="D558" s="40"/>
      <c r="E558" s="40"/>
      <c r="F558" s="40"/>
      <c r="G558" s="40"/>
      <c r="H558" s="40"/>
      <c r="I558" s="40"/>
      <c r="J558" s="40"/>
      <c r="K558" s="40"/>
      <c r="L558" s="40"/>
      <c r="M558" s="40"/>
      <c r="N558" s="40"/>
      <c r="O558" s="40"/>
      <c r="P558" s="40"/>
      <c r="Q558" s="41"/>
      <c r="R558" s="41"/>
      <c r="S558" s="42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15"/>
      <c r="AK558" s="15"/>
      <c r="AL558" s="15"/>
      <c r="AM558" s="15"/>
      <c r="AN558" s="15"/>
      <c r="AO558" s="15"/>
    </row>
    <row r="559" spans="1:41" ht="18.75">
      <c r="A559" s="15"/>
      <c r="B559" s="40"/>
      <c r="C559" s="40"/>
      <c r="D559" s="40"/>
      <c r="E559" s="40"/>
      <c r="F559" s="40"/>
      <c r="G559" s="40"/>
      <c r="H559" s="40"/>
      <c r="I559" s="40"/>
      <c r="J559" s="40"/>
      <c r="K559" s="40"/>
      <c r="L559" s="40"/>
      <c r="M559" s="40"/>
      <c r="N559" s="40"/>
      <c r="O559" s="40"/>
      <c r="P559" s="40"/>
      <c r="Q559" s="41"/>
      <c r="R559" s="41"/>
      <c r="S559" s="42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  <c r="AK559" s="15"/>
      <c r="AL559" s="15"/>
      <c r="AM559" s="15"/>
      <c r="AN559" s="15"/>
      <c r="AO559" s="15"/>
    </row>
    <row r="560" spans="1:41" ht="18.75">
      <c r="A560" s="15"/>
      <c r="B560" s="40"/>
      <c r="C560" s="40"/>
      <c r="D560" s="40"/>
      <c r="E560" s="40"/>
      <c r="F560" s="40"/>
      <c r="G560" s="40"/>
      <c r="H560" s="40"/>
      <c r="I560" s="40"/>
      <c r="J560" s="40"/>
      <c r="K560" s="40"/>
      <c r="L560" s="40"/>
      <c r="M560" s="40"/>
      <c r="N560" s="40"/>
      <c r="O560" s="40"/>
      <c r="P560" s="40"/>
      <c r="Q560" s="41"/>
      <c r="R560" s="41"/>
      <c r="S560" s="42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15"/>
      <c r="AK560" s="15"/>
      <c r="AL560" s="15"/>
      <c r="AM560" s="15"/>
      <c r="AN560" s="15"/>
      <c r="AO560" s="15"/>
    </row>
    <row r="561" spans="1:41" ht="18.75">
      <c r="A561" s="15"/>
      <c r="B561" s="40"/>
      <c r="C561" s="40"/>
      <c r="D561" s="40"/>
      <c r="E561" s="40"/>
      <c r="F561" s="40"/>
      <c r="G561" s="40"/>
      <c r="H561" s="40"/>
      <c r="I561" s="40"/>
      <c r="J561" s="40"/>
      <c r="K561" s="40"/>
      <c r="L561" s="40"/>
      <c r="M561" s="40"/>
      <c r="N561" s="40"/>
      <c r="O561" s="40"/>
      <c r="P561" s="40"/>
      <c r="Q561" s="41"/>
      <c r="R561" s="41"/>
      <c r="S561" s="42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  <c r="AK561" s="15"/>
      <c r="AL561" s="15"/>
      <c r="AM561" s="15"/>
      <c r="AN561" s="15"/>
      <c r="AO561" s="15"/>
    </row>
    <row r="562" spans="1:41" ht="18.75">
      <c r="A562" s="15"/>
      <c r="B562" s="40"/>
      <c r="C562" s="40"/>
      <c r="D562" s="40"/>
      <c r="E562" s="40"/>
      <c r="F562" s="40"/>
      <c r="G562" s="40"/>
      <c r="H562" s="40"/>
      <c r="I562" s="40"/>
      <c r="J562" s="40"/>
      <c r="K562" s="40"/>
      <c r="L562" s="40"/>
      <c r="M562" s="40"/>
      <c r="N562" s="40"/>
      <c r="O562" s="40"/>
      <c r="P562" s="40"/>
      <c r="Q562" s="41"/>
      <c r="R562" s="41"/>
      <c r="S562" s="42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15"/>
      <c r="AK562" s="15"/>
      <c r="AL562" s="15"/>
      <c r="AM562" s="15"/>
      <c r="AN562" s="15"/>
      <c r="AO562" s="15"/>
    </row>
    <row r="563" spans="1:41" ht="18.75">
      <c r="A563" s="15"/>
      <c r="B563" s="40"/>
      <c r="C563" s="40"/>
      <c r="D563" s="40"/>
      <c r="E563" s="40"/>
      <c r="F563" s="40"/>
      <c r="G563" s="40"/>
      <c r="H563" s="40"/>
      <c r="I563" s="40"/>
      <c r="J563" s="40"/>
      <c r="K563" s="40"/>
      <c r="L563" s="40"/>
      <c r="M563" s="40"/>
      <c r="N563" s="40"/>
      <c r="O563" s="40"/>
      <c r="P563" s="40"/>
      <c r="Q563" s="41"/>
      <c r="R563" s="41"/>
      <c r="S563" s="42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  <c r="AJ563" s="15"/>
      <c r="AK563" s="15"/>
      <c r="AL563" s="15"/>
      <c r="AM563" s="15"/>
      <c r="AN563" s="15"/>
      <c r="AO563" s="15"/>
    </row>
    <row r="564" spans="1:41" ht="18.75">
      <c r="A564" s="15"/>
      <c r="B564" s="40"/>
      <c r="C564" s="40"/>
      <c r="D564" s="40"/>
      <c r="E564" s="40"/>
      <c r="F564" s="40"/>
      <c r="G564" s="40"/>
      <c r="H564" s="40"/>
      <c r="I564" s="40"/>
      <c r="J564" s="40"/>
      <c r="K564" s="40"/>
      <c r="L564" s="40"/>
      <c r="M564" s="40"/>
      <c r="N564" s="40"/>
      <c r="O564" s="40"/>
      <c r="P564" s="40"/>
      <c r="Q564" s="41"/>
      <c r="R564" s="41"/>
      <c r="S564" s="42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  <c r="AI564" s="15"/>
      <c r="AJ564" s="15"/>
      <c r="AK564" s="15"/>
      <c r="AL564" s="15"/>
      <c r="AM564" s="15"/>
      <c r="AN564" s="15"/>
      <c r="AO564" s="15"/>
    </row>
    <row r="565" spans="1:41" ht="18.75">
      <c r="A565" s="15"/>
      <c r="B565" s="40"/>
      <c r="C565" s="40"/>
      <c r="D565" s="40"/>
      <c r="E565" s="40"/>
      <c r="F565" s="40"/>
      <c r="G565" s="40"/>
      <c r="H565" s="40"/>
      <c r="I565" s="40"/>
      <c r="J565" s="40"/>
      <c r="K565" s="40"/>
      <c r="L565" s="40"/>
      <c r="M565" s="40"/>
      <c r="N565" s="40"/>
      <c r="O565" s="40"/>
      <c r="P565" s="40"/>
      <c r="Q565" s="41"/>
      <c r="R565" s="41"/>
      <c r="S565" s="42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  <c r="AJ565" s="15"/>
      <c r="AK565" s="15"/>
      <c r="AL565" s="15"/>
      <c r="AM565" s="15"/>
      <c r="AN565" s="15"/>
      <c r="AO565" s="15"/>
    </row>
    <row r="566" spans="1:41" ht="18.75">
      <c r="A566" s="15"/>
      <c r="B566" s="40"/>
      <c r="C566" s="40"/>
      <c r="D566" s="40"/>
      <c r="E566" s="40"/>
      <c r="F566" s="40"/>
      <c r="G566" s="40"/>
      <c r="H566" s="40"/>
      <c r="I566" s="40"/>
      <c r="J566" s="40"/>
      <c r="K566" s="40"/>
      <c r="L566" s="40"/>
      <c r="M566" s="40"/>
      <c r="N566" s="40"/>
      <c r="O566" s="40"/>
      <c r="P566" s="40"/>
      <c r="Q566" s="41"/>
      <c r="R566" s="41"/>
      <c r="S566" s="42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15"/>
      <c r="AK566" s="15"/>
      <c r="AL566" s="15"/>
      <c r="AM566" s="15"/>
      <c r="AN566" s="15"/>
      <c r="AO566" s="15"/>
    </row>
    <row r="567" spans="1:41" ht="18.75">
      <c r="A567" s="15"/>
      <c r="B567" s="40"/>
      <c r="C567" s="40"/>
      <c r="D567" s="40"/>
      <c r="E567" s="40"/>
      <c r="F567" s="40"/>
      <c r="G567" s="40"/>
      <c r="H567" s="40"/>
      <c r="I567" s="40"/>
      <c r="J567" s="40"/>
      <c r="K567" s="40"/>
      <c r="L567" s="40"/>
      <c r="M567" s="40"/>
      <c r="N567" s="40"/>
      <c r="O567" s="40"/>
      <c r="P567" s="40"/>
      <c r="Q567" s="41"/>
      <c r="R567" s="41"/>
      <c r="S567" s="42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15"/>
      <c r="AK567" s="15"/>
      <c r="AL567" s="15"/>
      <c r="AM567" s="15"/>
      <c r="AN567" s="15"/>
      <c r="AO567" s="15"/>
    </row>
    <row r="568" spans="1:41" ht="18.75">
      <c r="A568" s="15"/>
      <c r="B568" s="40"/>
      <c r="C568" s="40"/>
      <c r="D568" s="40"/>
      <c r="E568" s="40"/>
      <c r="F568" s="40"/>
      <c r="G568" s="40"/>
      <c r="H568" s="40"/>
      <c r="I568" s="40"/>
      <c r="J568" s="40"/>
      <c r="K568" s="40"/>
      <c r="L568" s="40"/>
      <c r="M568" s="40"/>
      <c r="N568" s="40"/>
      <c r="O568" s="40"/>
      <c r="P568" s="40"/>
      <c r="Q568" s="41"/>
      <c r="R568" s="41"/>
      <c r="S568" s="42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15"/>
      <c r="AK568" s="15"/>
      <c r="AL568" s="15"/>
      <c r="AM568" s="15"/>
      <c r="AN568" s="15"/>
      <c r="AO568" s="15"/>
    </row>
    <row r="569" spans="1:41" ht="18.75">
      <c r="A569" s="15"/>
      <c r="B569" s="40"/>
      <c r="C569" s="40"/>
      <c r="D569" s="40"/>
      <c r="E569" s="40"/>
      <c r="F569" s="40"/>
      <c r="G569" s="40"/>
      <c r="H569" s="40"/>
      <c r="I569" s="40"/>
      <c r="J569" s="40"/>
      <c r="K569" s="40"/>
      <c r="L569" s="40"/>
      <c r="M569" s="40"/>
      <c r="N569" s="40"/>
      <c r="O569" s="40"/>
      <c r="P569" s="40"/>
      <c r="Q569" s="41"/>
      <c r="R569" s="41"/>
      <c r="S569" s="42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  <c r="AK569" s="15"/>
      <c r="AL569" s="15"/>
      <c r="AM569" s="15"/>
      <c r="AN569" s="15"/>
      <c r="AO569" s="15"/>
    </row>
    <row r="570" spans="1:41" ht="18.75">
      <c r="A570" s="15"/>
      <c r="B570" s="40"/>
      <c r="C570" s="40"/>
      <c r="D570" s="40"/>
      <c r="E570" s="40"/>
      <c r="F570" s="40"/>
      <c r="G570" s="40"/>
      <c r="H570" s="40"/>
      <c r="I570" s="40"/>
      <c r="J570" s="40"/>
      <c r="K570" s="40"/>
      <c r="L570" s="40"/>
      <c r="M570" s="40"/>
      <c r="N570" s="40"/>
      <c r="O570" s="40"/>
      <c r="P570" s="40"/>
      <c r="Q570" s="41"/>
      <c r="R570" s="41"/>
      <c r="S570" s="42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15"/>
      <c r="AK570" s="15"/>
      <c r="AL570" s="15"/>
      <c r="AM570" s="15"/>
      <c r="AN570" s="15"/>
      <c r="AO570" s="15"/>
    </row>
    <row r="571" spans="1:41" ht="18.75">
      <c r="A571" s="15"/>
      <c r="B571" s="40"/>
      <c r="C571" s="40"/>
      <c r="D571" s="40"/>
      <c r="E571" s="40"/>
      <c r="F571" s="40"/>
      <c r="G571" s="40"/>
      <c r="H571" s="40"/>
      <c r="I571" s="40"/>
      <c r="J571" s="40"/>
      <c r="K571" s="40"/>
      <c r="L571" s="40"/>
      <c r="M571" s="40"/>
      <c r="N571" s="40"/>
      <c r="O571" s="40"/>
      <c r="P571" s="40"/>
      <c r="Q571" s="41"/>
      <c r="R571" s="41"/>
      <c r="S571" s="42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  <c r="AJ571" s="15"/>
      <c r="AK571" s="15"/>
      <c r="AL571" s="15"/>
      <c r="AM571" s="15"/>
      <c r="AN571" s="15"/>
      <c r="AO571" s="15"/>
    </row>
    <row r="572" spans="1:41" ht="18.75">
      <c r="A572" s="15"/>
      <c r="B572" s="40"/>
      <c r="C572" s="40"/>
      <c r="D572" s="40"/>
      <c r="E572" s="40"/>
      <c r="F572" s="40"/>
      <c r="G572" s="40"/>
      <c r="H572" s="40"/>
      <c r="I572" s="40"/>
      <c r="J572" s="40"/>
      <c r="K572" s="40"/>
      <c r="L572" s="40"/>
      <c r="M572" s="40"/>
      <c r="N572" s="40"/>
      <c r="O572" s="40"/>
      <c r="P572" s="40"/>
      <c r="Q572" s="41"/>
      <c r="R572" s="41"/>
      <c r="S572" s="42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  <c r="AJ572" s="15"/>
      <c r="AK572" s="15"/>
      <c r="AL572" s="15"/>
      <c r="AM572" s="15"/>
      <c r="AN572" s="15"/>
      <c r="AO572" s="15"/>
    </row>
    <row r="573" spans="1:41" ht="18.75">
      <c r="A573" s="15"/>
      <c r="B573" s="40"/>
      <c r="C573" s="40"/>
      <c r="D573" s="40"/>
      <c r="E573" s="40"/>
      <c r="F573" s="40"/>
      <c r="G573" s="40"/>
      <c r="H573" s="40"/>
      <c r="I573" s="40"/>
      <c r="J573" s="40"/>
      <c r="K573" s="40"/>
      <c r="L573" s="40"/>
      <c r="M573" s="40"/>
      <c r="N573" s="40"/>
      <c r="O573" s="40"/>
      <c r="P573" s="40"/>
      <c r="Q573" s="41"/>
      <c r="R573" s="41"/>
      <c r="S573" s="42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  <c r="AJ573" s="15"/>
      <c r="AK573" s="15"/>
      <c r="AL573" s="15"/>
      <c r="AM573" s="15"/>
      <c r="AN573" s="15"/>
      <c r="AO573" s="15"/>
    </row>
    <row r="574" spans="1:41" ht="18.75">
      <c r="A574" s="15"/>
      <c r="B574" s="40"/>
      <c r="C574" s="40"/>
      <c r="D574" s="40"/>
      <c r="E574" s="40"/>
      <c r="F574" s="40"/>
      <c r="G574" s="40"/>
      <c r="H574" s="40"/>
      <c r="I574" s="40"/>
      <c r="J574" s="40"/>
      <c r="K574" s="40"/>
      <c r="L574" s="40"/>
      <c r="M574" s="40"/>
      <c r="N574" s="40"/>
      <c r="O574" s="40"/>
      <c r="P574" s="40"/>
      <c r="Q574" s="41"/>
      <c r="R574" s="41"/>
      <c r="S574" s="42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15"/>
      <c r="AK574" s="15"/>
      <c r="AL574" s="15"/>
      <c r="AM574" s="15"/>
      <c r="AN574" s="15"/>
      <c r="AO574" s="15"/>
    </row>
    <row r="575" spans="1:41" ht="18.75">
      <c r="A575" s="15"/>
      <c r="B575" s="40"/>
      <c r="C575" s="40"/>
      <c r="D575" s="40"/>
      <c r="E575" s="40"/>
      <c r="F575" s="40"/>
      <c r="G575" s="40"/>
      <c r="H575" s="40"/>
      <c r="I575" s="40"/>
      <c r="J575" s="40"/>
      <c r="K575" s="40"/>
      <c r="L575" s="40"/>
      <c r="M575" s="40"/>
      <c r="N575" s="40"/>
      <c r="O575" s="40"/>
      <c r="P575" s="40"/>
      <c r="Q575" s="41"/>
      <c r="R575" s="41"/>
      <c r="S575" s="42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15"/>
      <c r="AK575" s="15"/>
      <c r="AL575" s="15"/>
      <c r="AM575" s="15"/>
      <c r="AN575" s="15"/>
      <c r="AO575" s="15"/>
    </row>
    <row r="576" spans="1:41" ht="18.75">
      <c r="A576" s="15"/>
      <c r="B576" s="40"/>
      <c r="C576" s="40"/>
      <c r="D576" s="40"/>
      <c r="E576" s="40"/>
      <c r="F576" s="40"/>
      <c r="G576" s="40"/>
      <c r="H576" s="40"/>
      <c r="I576" s="40"/>
      <c r="J576" s="40"/>
      <c r="K576" s="40"/>
      <c r="L576" s="40"/>
      <c r="M576" s="40"/>
      <c r="N576" s="40"/>
      <c r="O576" s="40"/>
      <c r="P576" s="40"/>
      <c r="Q576" s="41"/>
      <c r="R576" s="41"/>
      <c r="S576" s="42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15"/>
      <c r="AK576" s="15"/>
      <c r="AL576" s="15"/>
      <c r="AM576" s="15"/>
      <c r="AN576" s="15"/>
      <c r="AO576" s="15"/>
    </row>
    <row r="577" spans="1:41" ht="18.75">
      <c r="A577" s="15"/>
      <c r="B577" s="40"/>
      <c r="C577" s="40"/>
      <c r="D577" s="40"/>
      <c r="E577" s="40"/>
      <c r="F577" s="40"/>
      <c r="G577" s="40"/>
      <c r="H577" s="40"/>
      <c r="I577" s="40"/>
      <c r="J577" s="40"/>
      <c r="K577" s="40"/>
      <c r="L577" s="40"/>
      <c r="M577" s="40"/>
      <c r="N577" s="40"/>
      <c r="O577" s="40"/>
      <c r="P577" s="40"/>
      <c r="Q577" s="41"/>
      <c r="R577" s="41"/>
      <c r="S577" s="42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15"/>
      <c r="AK577" s="15"/>
      <c r="AL577" s="15"/>
      <c r="AM577" s="15"/>
      <c r="AN577" s="15"/>
      <c r="AO577" s="15"/>
    </row>
    <row r="578" spans="1:41" ht="18.75">
      <c r="A578" s="15"/>
      <c r="B578" s="40"/>
      <c r="C578" s="40"/>
      <c r="D578" s="40"/>
      <c r="E578" s="40"/>
      <c r="F578" s="40"/>
      <c r="G578" s="40"/>
      <c r="H578" s="40"/>
      <c r="I578" s="40"/>
      <c r="J578" s="40"/>
      <c r="K578" s="40"/>
      <c r="L578" s="40"/>
      <c r="M578" s="40"/>
      <c r="N578" s="40"/>
      <c r="O578" s="40"/>
      <c r="P578" s="40"/>
      <c r="Q578" s="41"/>
      <c r="R578" s="41"/>
      <c r="S578" s="42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  <c r="AI578" s="15"/>
      <c r="AJ578" s="15"/>
      <c r="AK578" s="15"/>
      <c r="AL578" s="15"/>
      <c r="AM578" s="15"/>
      <c r="AN578" s="15"/>
      <c r="AO578" s="15"/>
    </row>
    <row r="579" spans="1:41" ht="18.75">
      <c r="A579" s="15"/>
      <c r="B579" s="40"/>
      <c r="C579" s="40"/>
      <c r="D579" s="40"/>
      <c r="E579" s="40"/>
      <c r="F579" s="40"/>
      <c r="G579" s="40"/>
      <c r="H579" s="40"/>
      <c r="I579" s="40"/>
      <c r="J579" s="40"/>
      <c r="K579" s="40"/>
      <c r="L579" s="40"/>
      <c r="M579" s="40"/>
      <c r="N579" s="40"/>
      <c r="O579" s="40"/>
      <c r="P579" s="40"/>
      <c r="Q579" s="41"/>
      <c r="R579" s="41"/>
      <c r="S579" s="42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  <c r="AJ579" s="15"/>
      <c r="AK579" s="15"/>
      <c r="AL579" s="15"/>
      <c r="AM579" s="15"/>
      <c r="AN579" s="15"/>
      <c r="AO579" s="15"/>
    </row>
    <row r="580" spans="1:41" ht="18.75">
      <c r="A580" s="15"/>
      <c r="B580" s="40"/>
      <c r="C580" s="40"/>
      <c r="D580" s="40"/>
      <c r="E580" s="40"/>
      <c r="F580" s="40"/>
      <c r="G580" s="40"/>
      <c r="H580" s="40"/>
      <c r="I580" s="40"/>
      <c r="J580" s="40"/>
      <c r="K580" s="40"/>
      <c r="L580" s="40"/>
      <c r="M580" s="40"/>
      <c r="N580" s="40"/>
      <c r="O580" s="40"/>
      <c r="P580" s="40"/>
      <c r="Q580" s="41"/>
      <c r="R580" s="41"/>
      <c r="S580" s="42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  <c r="AJ580" s="15"/>
      <c r="AK580" s="15"/>
      <c r="AL580" s="15"/>
      <c r="AM580" s="15"/>
      <c r="AN580" s="15"/>
      <c r="AO580" s="15"/>
    </row>
    <row r="581" spans="1:41" ht="18.75">
      <c r="A581" s="15"/>
      <c r="B581" s="40"/>
      <c r="C581" s="40"/>
      <c r="D581" s="40"/>
      <c r="E581" s="40"/>
      <c r="F581" s="40"/>
      <c r="G581" s="40"/>
      <c r="H581" s="40"/>
      <c r="I581" s="40"/>
      <c r="J581" s="40"/>
      <c r="K581" s="40"/>
      <c r="L581" s="40"/>
      <c r="M581" s="40"/>
      <c r="N581" s="40"/>
      <c r="O581" s="40"/>
      <c r="P581" s="40"/>
      <c r="Q581" s="41"/>
      <c r="R581" s="41"/>
      <c r="S581" s="42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15"/>
      <c r="AK581" s="15"/>
      <c r="AL581" s="15"/>
      <c r="AM581" s="15"/>
      <c r="AN581" s="15"/>
      <c r="AO581" s="15"/>
    </row>
    <row r="582" spans="1:41" ht="18.75">
      <c r="A582" s="15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1"/>
      <c r="R582" s="41"/>
      <c r="S582" s="42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15"/>
      <c r="AK582" s="15"/>
      <c r="AL582" s="15"/>
      <c r="AM582" s="15"/>
      <c r="AN582" s="15"/>
      <c r="AO582" s="15"/>
    </row>
    <row r="583" spans="1:41" ht="18.75">
      <c r="A583" s="15"/>
      <c r="B583" s="40"/>
      <c r="C583" s="40"/>
      <c r="D583" s="40"/>
      <c r="E583" s="40"/>
      <c r="F583" s="40"/>
      <c r="G583" s="40"/>
      <c r="H583" s="40"/>
      <c r="I583" s="40"/>
      <c r="J583" s="40"/>
      <c r="K583" s="40"/>
      <c r="L583" s="40"/>
      <c r="M583" s="40"/>
      <c r="N583" s="40"/>
      <c r="O583" s="40"/>
      <c r="P583" s="40"/>
      <c r="Q583" s="41"/>
      <c r="R583" s="41"/>
      <c r="S583" s="42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  <c r="AJ583" s="15"/>
      <c r="AK583" s="15"/>
      <c r="AL583" s="15"/>
      <c r="AM583" s="15"/>
      <c r="AN583" s="15"/>
      <c r="AO583" s="15"/>
    </row>
    <row r="584" spans="1:41" ht="18.75">
      <c r="A584" s="15"/>
      <c r="B584" s="40"/>
      <c r="C584" s="40"/>
      <c r="D584" s="40"/>
      <c r="E584" s="40"/>
      <c r="F584" s="40"/>
      <c r="G584" s="40"/>
      <c r="H584" s="40"/>
      <c r="I584" s="40"/>
      <c r="J584" s="40"/>
      <c r="K584" s="40"/>
      <c r="L584" s="40"/>
      <c r="M584" s="40"/>
      <c r="N584" s="40"/>
      <c r="O584" s="40"/>
      <c r="P584" s="40"/>
      <c r="Q584" s="41"/>
      <c r="R584" s="41"/>
      <c r="S584" s="42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15"/>
      <c r="AK584" s="15"/>
      <c r="AL584" s="15"/>
      <c r="AM584" s="15"/>
      <c r="AN584" s="15"/>
      <c r="AO584" s="15"/>
    </row>
    <row r="585" spans="1:41" ht="18.75">
      <c r="A585" s="15"/>
      <c r="B585" s="40"/>
      <c r="C585" s="40"/>
      <c r="D585" s="40"/>
      <c r="E585" s="40"/>
      <c r="F585" s="40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41"/>
      <c r="R585" s="41"/>
      <c r="S585" s="42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  <c r="AK585" s="15"/>
      <c r="AL585" s="15"/>
      <c r="AM585" s="15"/>
      <c r="AN585" s="15"/>
      <c r="AO585" s="15"/>
    </row>
    <row r="586" spans="1:41" ht="18.75">
      <c r="A586" s="15"/>
      <c r="B586" s="40"/>
      <c r="C586" s="40"/>
      <c r="D586" s="40"/>
      <c r="E586" s="40"/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41"/>
      <c r="R586" s="41"/>
      <c r="S586" s="42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15"/>
      <c r="AK586" s="15"/>
      <c r="AL586" s="15"/>
      <c r="AM586" s="15"/>
      <c r="AN586" s="15"/>
      <c r="AO586" s="15"/>
    </row>
    <row r="587" spans="1:41" ht="18.75">
      <c r="A587" s="15"/>
      <c r="B587" s="40"/>
      <c r="C587" s="40"/>
      <c r="D587" s="40"/>
      <c r="E587" s="40"/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41"/>
      <c r="R587" s="41"/>
      <c r="S587" s="42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15"/>
      <c r="AK587" s="15"/>
      <c r="AL587" s="15"/>
      <c r="AM587" s="15"/>
      <c r="AN587" s="15"/>
      <c r="AO587" s="15"/>
    </row>
    <row r="588" spans="1:41" ht="18.75">
      <c r="A588" s="15"/>
      <c r="B588" s="40"/>
      <c r="C588" s="40"/>
      <c r="D588" s="40"/>
      <c r="E588" s="40"/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41"/>
      <c r="R588" s="41"/>
      <c r="S588" s="42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15"/>
      <c r="AK588" s="15"/>
      <c r="AL588" s="15"/>
      <c r="AM588" s="15"/>
      <c r="AN588" s="15"/>
      <c r="AO588" s="15"/>
    </row>
    <row r="589" spans="1:41" ht="18.75">
      <c r="A589" s="15"/>
      <c r="B589" s="40"/>
      <c r="C589" s="40"/>
      <c r="D589" s="40"/>
      <c r="E589" s="40"/>
      <c r="F589" s="40"/>
      <c r="G589" s="40"/>
      <c r="H589" s="40"/>
      <c r="I589" s="40"/>
      <c r="J589" s="40"/>
      <c r="K589" s="40"/>
      <c r="L589" s="40"/>
      <c r="M589" s="40"/>
      <c r="N589" s="40"/>
      <c r="O589" s="40"/>
      <c r="P589" s="40"/>
      <c r="Q589" s="41"/>
      <c r="R589" s="41"/>
      <c r="S589" s="42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  <c r="AK589" s="15"/>
      <c r="AL589" s="15"/>
      <c r="AM589" s="15"/>
      <c r="AN589" s="15"/>
      <c r="AO589" s="15"/>
    </row>
    <row r="590" spans="1:41" ht="18.75">
      <c r="A590" s="15"/>
      <c r="B590" s="40"/>
      <c r="C590" s="40"/>
      <c r="D590" s="40"/>
      <c r="E590" s="40"/>
      <c r="F590" s="40"/>
      <c r="G590" s="40"/>
      <c r="H590" s="40"/>
      <c r="I590" s="40"/>
      <c r="J590" s="40"/>
      <c r="K590" s="40"/>
      <c r="L590" s="40"/>
      <c r="M590" s="40"/>
      <c r="N590" s="40"/>
      <c r="O590" s="40"/>
      <c r="P590" s="40"/>
      <c r="Q590" s="41"/>
      <c r="R590" s="41"/>
      <c r="S590" s="42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15"/>
      <c r="AK590" s="15"/>
      <c r="AL590" s="15"/>
      <c r="AM590" s="15"/>
      <c r="AN590" s="15"/>
      <c r="AO590" s="15"/>
    </row>
    <row r="591" spans="1:41" ht="18.75">
      <c r="A591" s="15"/>
      <c r="B591" s="40"/>
      <c r="C591" s="40"/>
      <c r="D591" s="40"/>
      <c r="E591" s="40"/>
      <c r="F591" s="40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41"/>
      <c r="R591" s="41"/>
      <c r="S591" s="42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15"/>
      <c r="AK591" s="15"/>
      <c r="AL591" s="15"/>
      <c r="AM591" s="15"/>
      <c r="AN591" s="15"/>
      <c r="AO591" s="15"/>
    </row>
    <row r="592" spans="1:41" ht="18.75">
      <c r="A592" s="15"/>
      <c r="B592" s="40"/>
      <c r="C592" s="40"/>
      <c r="D592" s="40"/>
      <c r="E592" s="40"/>
      <c r="F592" s="40"/>
      <c r="G592" s="40"/>
      <c r="H592" s="40"/>
      <c r="I592" s="40"/>
      <c r="J592" s="40"/>
      <c r="K592" s="40"/>
      <c r="L592" s="40"/>
      <c r="M592" s="40"/>
      <c r="N592" s="40"/>
      <c r="O592" s="40"/>
      <c r="P592" s="40"/>
      <c r="Q592" s="41"/>
      <c r="R592" s="41"/>
      <c r="S592" s="42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  <c r="AI592" s="15"/>
      <c r="AJ592" s="15"/>
      <c r="AK592" s="15"/>
      <c r="AL592" s="15"/>
      <c r="AM592" s="15"/>
      <c r="AN592" s="15"/>
      <c r="AO592" s="15"/>
    </row>
    <row r="593" spans="1:41" ht="18.75">
      <c r="A593" s="15"/>
      <c r="B593" s="40"/>
      <c r="C593" s="40"/>
      <c r="D593" s="40"/>
      <c r="E593" s="40"/>
      <c r="F593" s="40"/>
      <c r="G593" s="40"/>
      <c r="H593" s="40"/>
      <c r="I593" s="40"/>
      <c r="J593" s="40"/>
      <c r="K593" s="40"/>
      <c r="L593" s="40"/>
      <c r="M593" s="40"/>
      <c r="N593" s="40"/>
      <c r="O593" s="40"/>
      <c r="P593" s="40"/>
      <c r="Q593" s="41"/>
      <c r="R593" s="41"/>
      <c r="S593" s="42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15"/>
      <c r="AK593" s="15"/>
      <c r="AL593" s="15"/>
      <c r="AM593" s="15"/>
      <c r="AN593" s="15"/>
      <c r="AO593" s="15"/>
    </row>
    <row r="594" spans="1:41" ht="18.75">
      <c r="A594" s="15"/>
      <c r="B594" s="40"/>
      <c r="C594" s="40"/>
      <c r="D594" s="40"/>
      <c r="E594" s="40"/>
      <c r="F594" s="40"/>
      <c r="G594" s="40"/>
      <c r="H594" s="40"/>
      <c r="I594" s="40"/>
      <c r="J594" s="40"/>
      <c r="K594" s="40"/>
      <c r="L594" s="40"/>
      <c r="M594" s="40"/>
      <c r="N594" s="40"/>
      <c r="O594" s="40"/>
      <c r="P594" s="40"/>
      <c r="Q594" s="41"/>
      <c r="R594" s="41"/>
      <c r="S594" s="42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15"/>
      <c r="AK594" s="15"/>
      <c r="AL594" s="15"/>
      <c r="AM594" s="15"/>
      <c r="AN594" s="15"/>
      <c r="AO594" s="15"/>
    </row>
    <row r="595" spans="1:41" ht="18.75">
      <c r="A595" s="15"/>
      <c r="B595" s="40"/>
      <c r="C595" s="40"/>
      <c r="D595" s="40"/>
      <c r="E595" s="40"/>
      <c r="F595" s="40"/>
      <c r="G595" s="40"/>
      <c r="H595" s="40"/>
      <c r="I595" s="40"/>
      <c r="J595" s="40"/>
      <c r="K595" s="40"/>
      <c r="L595" s="40"/>
      <c r="M595" s="40"/>
      <c r="N595" s="40"/>
      <c r="O595" s="40"/>
      <c r="P595" s="40"/>
      <c r="Q595" s="41"/>
      <c r="R595" s="41"/>
      <c r="S595" s="42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  <c r="AJ595" s="15"/>
      <c r="AK595" s="15"/>
      <c r="AL595" s="15"/>
      <c r="AM595" s="15"/>
      <c r="AN595" s="15"/>
      <c r="AO595" s="15"/>
    </row>
    <row r="596" spans="1:41" ht="18.75">
      <c r="A596" s="15"/>
      <c r="B596" s="40"/>
      <c r="C596" s="40"/>
      <c r="D596" s="40"/>
      <c r="E596" s="40"/>
      <c r="F596" s="40"/>
      <c r="G596" s="40"/>
      <c r="H596" s="40"/>
      <c r="I596" s="40"/>
      <c r="J596" s="40"/>
      <c r="K596" s="40"/>
      <c r="L596" s="40"/>
      <c r="M596" s="40"/>
      <c r="N596" s="40"/>
      <c r="O596" s="40"/>
      <c r="P596" s="40"/>
      <c r="Q596" s="41"/>
      <c r="R596" s="41"/>
      <c r="S596" s="42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15"/>
      <c r="AK596" s="15"/>
      <c r="AL596" s="15"/>
      <c r="AM596" s="15"/>
      <c r="AN596" s="15"/>
      <c r="AO596" s="15"/>
    </row>
    <row r="597" spans="1:41" ht="18.75">
      <c r="A597" s="15"/>
      <c r="B597" s="40"/>
      <c r="C597" s="40"/>
      <c r="D597" s="40"/>
      <c r="E597" s="40"/>
      <c r="F597" s="40"/>
      <c r="G597" s="40"/>
      <c r="H597" s="40"/>
      <c r="I597" s="40"/>
      <c r="J597" s="40"/>
      <c r="K597" s="40"/>
      <c r="L597" s="40"/>
      <c r="M597" s="40"/>
      <c r="N597" s="40"/>
      <c r="O597" s="40"/>
      <c r="P597" s="40"/>
      <c r="Q597" s="41"/>
      <c r="R597" s="41"/>
      <c r="S597" s="42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  <c r="AJ597" s="15"/>
      <c r="AK597" s="15"/>
      <c r="AL597" s="15"/>
      <c r="AM597" s="15"/>
      <c r="AN597" s="15"/>
      <c r="AO597" s="15"/>
    </row>
    <row r="598" spans="1:41" ht="18.75">
      <c r="A598" s="15"/>
      <c r="B598" s="40"/>
      <c r="C598" s="40"/>
      <c r="D598" s="40"/>
      <c r="E598" s="40"/>
      <c r="F598" s="40"/>
      <c r="G598" s="40"/>
      <c r="H598" s="40"/>
      <c r="I598" s="40"/>
      <c r="J598" s="40"/>
      <c r="K598" s="40"/>
      <c r="L598" s="40"/>
      <c r="M598" s="40"/>
      <c r="N598" s="40"/>
      <c r="O598" s="40"/>
      <c r="P598" s="40"/>
      <c r="Q598" s="41"/>
      <c r="R598" s="41"/>
      <c r="S598" s="42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  <c r="AK598" s="15"/>
      <c r="AL598" s="15"/>
      <c r="AM598" s="15"/>
      <c r="AN598" s="15"/>
      <c r="AO598" s="15"/>
    </row>
    <row r="599" spans="1:41" ht="18.75">
      <c r="A599" s="15"/>
      <c r="B599" s="40"/>
      <c r="C599" s="40"/>
      <c r="D599" s="40"/>
      <c r="E599" s="40"/>
      <c r="F599" s="40"/>
      <c r="G599" s="40"/>
      <c r="H599" s="40"/>
      <c r="I599" s="40"/>
      <c r="J599" s="40"/>
      <c r="K599" s="40"/>
      <c r="L599" s="40"/>
      <c r="M599" s="40"/>
      <c r="N599" s="40"/>
      <c r="O599" s="40"/>
      <c r="P599" s="40"/>
      <c r="Q599" s="41"/>
      <c r="R599" s="41"/>
      <c r="S599" s="42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15"/>
      <c r="AK599" s="15"/>
      <c r="AL599" s="15"/>
      <c r="AM599" s="15"/>
      <c r="AN599" s="15"/>
      <c r="AO599" s="15"/>
    </row>
    <row r="600" spans="1:41" ht="18.75">
      <c r="A600" s="15"/>
      <c r="B600" s="40"/>
      <c r="C600" s="40"/>
      <c r="D600" s="40"/>
      <c r="E600" s="40"/>
      <c r="F600" s="40"/>
      <c r="G600" s="40"/>
      <c r="H600" s="40"/>
      <c r="I600" s="40"/>
      <c r="J600" s="40"/>
      <c r="K600" s="40"/>
      <c r="L600" s="40"/>
      <c r="M600" s="40"/>
      <c r="N600" s="40"/>
      <c r="O600" s="40"/>
      <c r="P600" s="40"/>
      <c r="Q600" s="41"/>
      <c r="R600" s="41"/>
      <c r="S600" s="42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  <c r="AJ600" s="15"/>
      <c r="AK600" s="15"/>
      <c r="AL600" s="15"/>
      <c r="AM600" s="15"/>
      <c r="AN600" s="15"/>
      <c r="AO600" s="15"/>
    </row>
    <row r="601" spans="1:41" ht="18.75">
      <c r="A601" s="15"/>
      <c r="B601" s="40"/>
      <c r="C601" s="40"/>
      <c r="D601" s="40"/>
      <c r="E601" s="40"/>
      <c r="F601" s="40"/>
      <c r="G601" s="40"/>
      <c r="H601" s="40"/>
      <c r="I601" s="40"/>
      <c r="J601" s="40"/>
      <c r="K601" s="40"/>
      <c r="L601" s="40"/>
      <c r="M601" s="40"/>
      <c r="N601" s="40"/>
      <c r="O601" s="40"/>
      <c r="P601" s="40"/>
      <c r="Q601" s="41"/>
      <c r="R601" s="41"/>
      <c r="S601" s="42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15"/>
      <c r="AK601" s="15"/>
      <c r="AL601" s="15"/>
      <c r="AM601" s="15"/>
      <c r="AN601" s="15"/>
      <c r="AO601" s="15"/>
    </row>
    <row r="602" spans="1:41" ht="18.75">
      <c r="A602" s="15"/>
      <c r="B602" s="40"/>
      <c r="C602" s="40"/>
      <c r="D602" s="40"/>
      <c r="E602" s="40"/>
      <c r="F602" s="40"/>
      <c r="G602" s="40"/>
      <c r="H602" s="40"/>
      <c r="I602" s="40"/>
      <c r="J602" s="40"/>
      <c r="K602" s="40"/>
      <c r="L602" s="40"/>
      <c r="M602" s="40"/>
      <c r="N602" s="40"/>
      <c r="O602" s="40"/>
      <c r="P602" s="40"/>
      <c r="Q602" s="41"/>
      <c r="R602" s="41"/>
      <c r="S602" s="42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  <c r="AI602" s="15"/>
      <c r="AJ602" s="15"/>
      <c r="AK602" s="15"/>
      <c r="AL602" s="15"/>
      <c r="AM602" s="15"/>
      <c r="AN602" s="15"/>
      <c r="AO602" s="15"/>
    </row>
    <row r="603" spans="1:41" ht="18.75">
      <c r="A603" s="15"/>
      <c r="B603" s="40"/>
      <c r="C603" s="40"/>
      <c r="D603" s="40"/>
      <c r="E603" s="40"/>
      <c r="F603" s="40"/>
      <c r="G603" s="40"/>
      <c r="H603" s="40"/>
      <c r="I603" s="40"/>
      <c r="J603" s="40"/>
      <c r="K603" s="40"/>
      <c r="L603" s="40"/>
      <c r="M603" s="40"/>
      <c r="N603" s="40"/>
      <c r="O603" s="40"/>
      <c r="P603" s="40"/>
      <c r="Q603" s="41"/>
      <c r="R603" s="41"/>
      <c r="S603" s="42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  <c r="AJ603" s="15"/>
      <c r="AK603" s="15"/>
      <c r="AL603" s="15"/>
      <c r="AM603" s="15"/>
      <c r="AN603" s="15"/>
      <c r="AO603" s="15"/>
    </row>
    <row r="604" spans="1:41" ht="18.75">
      <c r="A604" s="15"/>
      <c r="B604" s="40"/>
      <c r="C604" s="40"/>
      <c r="D604" s="40"/>
      <c r="E604" s="40"/>
      <c r="F604" s="40"/>
      <c r="G604" s="40"/>
      <c r="H604" s="40"/>
      <c r="I604" s="40"/>
      <c r="J604" s="40"/>
      <c r="K604" s="40"/>
      <c r="L604" s="40"/>
      <c r="M604" s="40"/>
      <c r="N604" s="40"/>
      <c r="O604" s="40"/>
      <c r="P604" s="40"/>
      <c r="Q604" s="41"/>
      <c r="R604" s="41"/>
      <c r="S604" s="42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  <c r="AJ604" s="15"/>
      <c r="AK604" s="15"/>
      <c r="AL604" s="15"/>
      <c r="AM604" s="15"/>
      <c r="AN604" s="15"/>
      <c r="AO604" s="15"/>
    </row>
    <row r="605" spans="1:41" ht="18.75">
      <c r="A605" s="15"/>
      <c r="B605" s="40"/>
      <c r="C605" s="40"/>
      <c r="D605" s="40"/>
      <c r="E605" s="40"/>
      <c r="F605" s="40"/>
      <c r="G605" s="40"/>
      <c r="H605" s="40"/>
      <c r="I605" s="40"/>
      <c r="J605" s="40"/>
      <c r="K605" s="40"/>
      <c r="L605" s="40"/>
      <c r="M605" s="40"/>
      <c r="N605" s="40"/>
      <c r="O605" s="40"/>
      <c r="P605" s="40"/>
      <c r="Q605" s="41"/>
      <c r="R605" s="41"/>
      <c r="S605" s="42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5"/>
      <c r="AI605" s="15"/>
      <c r="AJ605" s="15"/>
      <c r="AK605" s="15"/>
      <c r="AL605" s="15"/>
      <c r="AM605" s="15"/>
      <c r="AN605" s="15"/>
      <c r="AO605" s="15"/>
    </row>
    <row r="606" spans="1:41" ht="18.75">
      <c r="A606" s="15"/>
      <c r="B606" s="40"/>
      <c r="C606" s="40"/>
      <c r="D606" s="40"/>
      <c r="E606" s="40"/>
      <c r="F606" s="40"/>
      <c r="G606" s="40"/>
      <c r="H606" s="40"/>
      <c r="I606" s="40"/>
      <c r="J606" s="40"/>
      <c r="K606" s="40"/>
      <c r="L606" s="40"/>
      <c r="M606" s="40"/>
      <c r="N606" s="40"/>
      <c r="O606" s="40"/>
      <c r="P606" s="40"/>
      <c r="Q606" s="41"/>
      <c r="R606" s="41"/>
      <c r="S606" s="42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  <c r="AI606" s="15"/>
      <c r="AJ606" s="15"/>
      <c r="AK606" s="15"/>
      <c r="AL606" s="15"/>
      <c r="AM606" s="15"/>
      <c r="AN606" s="15"/>
      <c r="AO606" s="15"/>
    </row>
    <row r="607" spans="1:41" ht="18.75">
      <c r="A607" s="15"/>
      <c r="B607" s="40"/>
      <c r="C607" s="40"/>
      <c r="D607" s="40"/>
      <c r="E607" s="40"/>
      <c r="F607" s="40"/>
      <c r="G607" s="40"/>
      <c r="H607" s="40"/>
      <c r="I607" s="40"/>
      <c r="J607" s="40"/>
      <c r="K607" s="40"/>
      <c r="L607" s="40"/>
      <c r="M607" s="40"/>
      <c r="N607" s="40"/>
      <c r="O607" s="40"/>
      <c r="P607" s="40"/>
      <c r="Q607" s="41"/>
      <c r="R607" s="41"/>
      <c r="S607" s="42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  <c r="AI607" s="15"/>
      <c r="AJ607" s="15"/>
      <c r="AK607" s="15"/>
      <c r="AL607" s="15"/>
      <c r="AM607" s="15"/>
      <c r="AN607" s="15"/>
      <c r="AO607" s="15"/>
    </row>
    <row r="608" spans="1:41" ht="18.75">
      <c r="A608" s="15"/>
      <c r="B608" s="40"/>
      <c r="C608" s="40"/>
      <c r="D608" s="40"/>
      <c r="E608" s="40"/>
      <c r="F608" s="40"/>
      <c r="G608" s="40"/>
      <c r="H608" s="40"/>
      <c r="I608" s="40"/>
      <c r="J608" s="40"/>
      <c r="K608" s="40"/>
      <c r="L608" s="40"/>
      <c r="M608" s="40"/>
      <c r="N608" s="40"/>
      <c r="O608" s="40"/>
      <c r="P608" s="40"/>
      <c r="Q608" s="41"/>
      <c r="R608" s="41"/>
      <c r="S608" s="42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  <c r="AJ608" s="15"/>
      <c r="AK608" s="15"/>
      <c r="AL608" s="15"/>
      <c r="AM608" s="15"/>
      <c r="AN608" s="15"/>
      <c r="AO608" s="15"/>
    </row>
    <row r="609" spans="1:41" ht="18.75">
      <c r="A609" s="15"/>
      <c r="B609" s="40"/>
      <c r="C609" s="40"/>
      <c r="D609" s="40"/>
      <c r="E609" s="40"/>
      <c r="F609" s="40"/>
      <c r="G609" s="40"/>
      <c r="H609" s="40"/>
      <c r="I609" s="40"/>
      <c r="J609" s="40"/>
      <c r="K609" s="40"/>
      <c r="L609" s="40"/>
      <c r="M609" s="40"/>
      <c r="N609" s="40"/>
      <c r="O609" s="40"/>
      <c r="P609" s="40"/>
      <c r="Q609" s="41"/>
      <c r="R609" s="41"/>
      <c r="S609" s="42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  <c r="AK609" s="15"/>
      <c r="AL609" s="15"/>
      <c r="AM609" s="15"/>
      <c r="AN609" s="15"/>
      <c r="AO609" s="15"/>
    </row>
    <row r="610" spans="1:41" ht="18.75">
      <c r="A610" s="15"/>
      <c r="B610" s="40"/>
      <c r="C610" s="40"/>
      <c r="D610" s="40"/>
      <c r="E610" s="40"/>
      <c r="F610" s="40"/>
      <c r="G610" s="40"/>
      <c r="H610" s="40"/>
      <c r="I610" s="40"/>
      <c r="J610" s="40"/>
      <c r="K610" s="40"/>
      <c r="L610" s="40"/>
      <c r="M610" s="40"/>
      <c r="N610" s="40"/>
      <c r="O610" s="40"/>
      <c r="P610" s="40"/>
      <c r="Q610" s="41"/>
      <c r="R610" s="41"/>
      <c r="S610" s="42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  <c r="AI610" s="15"/>
      <c r="AJ610" s="15"/>
      <c r="AK610" s="15"/>
      <c r="AL610" s="15"/>
      <c r="AM610" s="15"/>
      <c r="AN610" s="15"/>
      <c r="AO610" s="15"/>
    </row>
    <row r="611" spans="1:41" ht="18.75">
      <c r="A611" s="15"/>
      <c r="B611" s="40"/>
      <c r="C611" s="40"/>
      <c r="D611" s="40"/>
      <c r="E611" s="40"/>
      <c r="F611" s="40"/>
      <c r="G611" s="40"/>
      <c r="H611" s="40"/>
      <c r="I611" s="40"/>
      <c r="J611" s="40"/>
      <c r="K611" s="40"/>
      <c r="L611" s="40"/>
      <c r="M611" s="40"/>
      <c r="N611" s="40"/>
      <c r="O611" s="40"/>
      <c r="P611" s="40"/>
      <c r="Q611" s="41"/>
      <c r="R611" s="41"/>
      <c r="S611" s="42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15"/>
      <c r="AK611" s="15"/>
      <c r="AL611" s="15"/>
      <c r="AM611" s="15"/>
      <c r="AN611" s="15"/>
      <c r="AO611" s="15"/>
    </row>
    <row r="612" spans="1:41" ht="18.75">
      <c r="A612" s="15"/>
      <c r="B612" s="40"/>
      <c r="C612" s="40"/>
      <c r="D612" s="40"/>
      <c r="E612" s="40"/>
      <c r="F612" s="40"/>
      <c r="G612" s="40"/>
      <c r="H612" s="40"/>
      <c r="I612" s="40"/>
      <c r="J612" s="40"/>
      <c r="K612" s="40"/>
      <c r="L612" s="40"/>
      <c r="M612" s="40"/>
      <c r="N612" s="40"/>
      <c r="O612" s="40"/>
      <c r="P612" s="40"/>
      <c r="Q612" s="41"/>
      <c r="R612" s="41"/>
      <c r="S612" s="42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  <c r="AI612" s="15"/>
      <c r="AJ612" s="15"/>
      <c r="AK612" s="15"/>
      <c r="AL612" s="15"/>
      <c r="AM612" s="15"/>
      <c r="AN612" s="15"/>
      <c r="AO612" s="15"/>
    </row>
    <row r="613" spans="1:41" ht="18.75">
      <c r="A613" s="15"/>
      <c r="B613" s="40"/>
      <c r="C613" s="40"/>
      <c r="D613" s="40"/>
      <c r="E613" s="40"/>
      <c r="F613" s="40"/>
      <c r="G613" s="40"/>
      <c r="H613" s="40"/>
      <c r="I613" s="40"/>
      <c r="J613" s="40"/>
      <c r="K613" s="40"/>
      <c r="L613" s="40"/>
      <c r="M613" s="40"/>
      <c r="N613" s="40"/>
      <c r="O613" s="40"/>
      <c r="P613" s="40"/>
      <c r="Q613" s="41"/>
      <c r="R613" s="41"/>
      <c r="S613" s="42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5"/>
      <c r="AI613" s="15"/>
      <c r="AJ613" s="15"/>
      <c r="AK613" s="15"/>
      <c r="AL613" s="15"/>
      <c r="AM613" s="15"/>
      <c r="AN613" s="15"/>
      <c r="AO613" s="15"/>
    </row>
    <row r="614" spans="1:41" ht="18.75">
      <c r="A614" s="15"/>
      <c r="B614" s="40"/>
      <c r="C614" s="40"/>
      <c r="D614" s="40"/>
      <c r="E614" s="40"/>
      <c r="F614" s="40"/>
      <c r="G614" s="40"/>
      <c r="H614" s="40"/>
      <c r="I614" s="40"/>
      <c r="J614" s="40"/>
      <c r="K614" s="40"/>
      <c r="L614" s="40"/>
      <c r="M614" s="40"/>
      <c r="N614" s="40"/>
      <c r="O614" s="40"/>
      <c r="P614" s="40"/>
      <c r="Q614" s="41"/>
      <c r="R614" s="41"/>
      <c r="S614" s="42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  <c r="AJ614" s="15"/>
      <c r="AK614" s="15"/>
      <c r="AL614" s="15"/>
      <c r="AM614" s="15"/>
      <c r="AN614" s="15"/>
      <c r="AO614" s="15"/>
    </row>
    <row r="615" spans="1:41" ht="18.75">
      <c r="A615" s="15"/>
      <c r="B615" s="40"/>
      <c r="C615" s="40"/>
      <c r="D615" s="40"/>
      <c r="E615" s="40"/>
      <c r="F615" s="40"/>
      <c r="G615" s="40"/>
      <c r="H615" s="40"/>
      <c r="I615" s="40"/>
      <c r="J615" s="40"/>
      <c r="K615" s="40"/>
      <c r="L615" s="40"/>
      <c r="M615" s="40"/>
      <c r="N615" s="40"/>
      <c r="O615" s="40"/>
      <c r="P615" s="40"/>
      <c r="Q615" s="41"/>
      <c r="R615" s="41"/>
      <c r="S615" s="42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  <c r="AJ615" s="15"/>
      <c r="AK615" s="15"/>
      <c r="AL615" s="15"/>
      <c r="AM615" s="15"/>
      <c r="AN615" s="15"/>
      <c r="AO615" s="15"/>
    </row>
    <row r="616" spans="1:41" ht="18.75">
      <c r="A616" s="15"/>
      <c r="B616" s="40"/>
      <c r="C616" s="40"/>
      <c r="D616" s="40"/>
      <c r="E616" s="40"/>
      <c r="F616" s="40"/>
      <c r="G616" s="40"/>
      <c r="H616" s="40"/>
      <c r="I616" s="40"/>
      <c r="J616" s="40"/>
      <c r="K616" s="40"/>
      <c r="L616" s="40"/>
      <c r="M616" s="40"/>
      <c r="N616" s="40"/>
      <c r="O616" s="40"/>
      <c r="P616" s="40"/>
      <c r="Q616" s="41"/>
      <c r="R616" s="41"/>
      <c r="S616" s="42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  <c r="AI616" s="15"/>
      <c r="AJ616" s="15"/>
      <c r="AK616" s="15"/>
      <c r="AL616" s="15"/>
      <c r="AM616" s="15"/>
      <c r="AN616" s="15"/>
      <c r="AO616" s="15"/>
    </row>
    <row r="617" spans="1:41" ht="18.75">
      <c r="A617" s="15"/>
      <c r="B617" s="40"/>
      <c r="C617" s="40"/>
      <c r="D617" s="40"/>
      <c r="E617" s="40"/>
      <c r="F617" s="40"/>
      <c r="G617" s="40"/>
      <c r="H617" s="40"/>
      <c r="I617" s="40"/>
      <c r="J617" s="40"/>
      <c r="K617" s="40"/>
      <c r="L617" s="40"/>
      <c r="M617" s="40"/>
      <c r="N617" s="40"/>
      <c r="O617" s="40"/>
      <c r="P617" s="40"/>
      <c r="Q617" s="41"/>
      <c r="R617" s="41"/>
      <c r="S617" s="42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  <c r="AI617" s="15"/>
      <c r="AJ617" s="15"/>
      <c r="AK617" s="15"/>
      <c r="AL617" s="15"/>
      <c r="AM617" s="15"/>
      <c r="AN617" s="15"/>
      <c r="AO617" s="15"/>
    </row>
    <row r="618" spans="1:41" ht="18.75">
      <c r="A618" s="15"/>
      <c r="B618" s="40"/>
      <c r="C618" s="40"/>
      <c r="D618" s="40"/>
      <c r="E618" s="40"/>
      <c r="F618" s="40"/>
      <c r="G618" s="40"/>
      <c r="H618" s="40"/>
      <c r="I618" s="40"/>
      <c r="J618" s="40"/>
      <c r="K618" s="40"/>
      <c r="L618" s="40"/>
      <c r="M618" s="40"/>
      <c r="N618" s="40"/>
      <c r="O618" s="40"/>
      <c r="P618" s="40"/>
      <c r="Q618" s="41"/>
      <c r="R618" s="41"/>
      <c r="S618" s="42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  <c r="AJ618" s="15"/>
      <c r="AK618" s="15"/>
      <c r="AL618" s="15"/>
      <c r="AM618" s="15"/>
      <c r="AN618" s="15"/>
      <c r="AO618" s="15"/>
    </row>
    <row r="619" spans="1:41" ht="18.75">
      <c r="A619" s="15"/>
      <c r="B619" s="40"/>
      <c r="C619" s="40"/>
      <c r="D619" s="40"/>
      <c r="E619" s="40"/>
      <c r="F619" s="40"/>
      <c r="G619" s="40"/>
      <c r="H619" s="40"/>
      <c r="I619" s="40"/>
      <c r="J619" s="40"/>
      <c r="K619" s="40"/>
      <c r="L619" s="40"/>
      <c r="M619" s="40"/>
      <c r="N619" s="40"/>
      <c r="O619" s="40"/>
      <c r="P619" s="40"/>
      <c r="Q619" s="41"/>
      <c r="R619" s="41"/>
      <c r="S619" s="42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  <c r="AI619" s="15"/>
      <c r="AJ619" s="15"/>
      <c r="AK619" s="15"/>
      <c r="AL619" s="15"/>
      <c r="AM619" s="15"/>
      <c r="AN619" s="15"/>
      <c r="AO619" s="15"/>
    </row>
    <row r="620" spans="1:41" ht="18.75">
      <c r="A620" s="15"/>
      <c r="B620" s="40"/>
      <c r="C620" s="40"/>
      <c r="D620" s="40"/>
      <c r="E620" s="40"/>
      <c r="F620" s="40"/>
      <c r="G620" s="40"/>
      <c r="H620" s="40"/>
      <c r="I620" s="40"/>
      <c r="J620" s="40"/>
      <c r="K620" s="40"/>
      <c r="L620" s="40"/>
      <c r="M620" s="40"/>
      <c r="N620" s="40"/>
      <c r="O620" s="40"/>
      <c r="P620" s="40"/>
      <c r="Q620" s="41"/>
      <c r="R620" s="41"/>
      <c r="S620" s="42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  <c r="AI620" s="15"/>
      <c r="AJ620" s="15"/>
      <c r="AK620" s="15"/>
      <c r="AL620" s="15"/>
      <c r="AM620" s="15"/>
      <c r="AN620" s="15"/>
      <c r="AO620" s="15"/>
    </row>
    <row r="621" spans="1:41" ht="18.75">
      <c r="A621" s="15"/>
      <c r="B621" s="40"/>
      <c r="C621" s="40"/>
      <c r="D621" s="40"/>
      <c r="E621" s="40"/>
      <c r="F621" s="40"/>
      <c r="G621" s="40"/>
      <c r="H621" s="40"/>
      <c r="I621" s="40"/>
      <c r="J621" s="40"/>
      <c r="K621" s="40"/>
      <c r="L621" s="40"/>
      <c r="M621" s="40"/>
      <c r="N621" s="40"/>
      <c r="O621" s="40"/>
      <c r="P621" s="40"/>
      <c r="Q621" s="41"/>
      <c r="R621" s="41"/>
      <c r="S621" s="42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  <c r="AI621" s="15"/>
      <c r="AJ621" s="15"/>
      <c r="AK621" s="15"/>
      <c r="AL621" s="15"/>
      <c r="AM621" s="15"/>
      <c r="AN621" s="15"/>
      <c r="AO621" s="15"/>
    </row>
    <row r="622" spans="1:41" ht="18.75">
      <c r="A622" s="15"/>
      <c r="B622" s="40"/>
      <c r="C622" s="40"/>
      <c r="D622" s="40"/>
      <c r="E622" s="40"/>
      <c r="F622" s="40"/>
      <c r="G622" s="40"/>
      <c r="H622" s="40"/>
      <c r="I622" s="40"/>
      <c r="J622" s="40"/>
      <c r="K622" s="40"/>
      <c r="L622" s="40"/>
      <c r="M622" s="40"/>
      <c r="N622" s="40"/>
      <c r="O622" s="40"/>
      <c r="P622" s="40"/>
      <c r="Q622" s="41"/>
      <c r="R622" s="41"/>
      <c r="S622" s="42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  <c r="AJ622" s="15"/>
      <c r="AK622" s="15"/>
      <c r="AL622" s="15"/>
      <c r="AM622" s="15"/>
      <c r="AN622" s="15"/>
      <c r="AO622" s="15"/>
    </row>
    <row r="623" spans="1:41" ht="18.75">
      <c r="A623" s="15"/>
      <c r="B623" s="40"/>
      <c r="C623" s="40"/>
      <c r="D623" s="40"/>
      <c r="E623" s="40"/>
      <c r="F623" s="40"/>
      <c r="G623" s="40"/>
      <c r="H623" s="40"/>
      <c r="I623" s="40"/>
      <c r="J623" s="40"/>
      <c r="K623" s="40"/>
      <c r="L623" s="40"/>
      <c r="M623" s="40"/>
      <c r="N623" s="40"/>
      <c r="O623" s="40"/>
      <c r="P623" s="40"/>
      <c r="Q623" s="41"/>
      <c r="R623" s="41"/>
      <c r="S623" s="42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  <c r="AJ623" s="15"/>
      <c r="AK623" s="15"/>
      <c r="AL623" s="15"/>
      <c r="AM623" s="15"/>
      <c r="AN623" s="15"/>
      <c r="AO623" s="15"/>
    </row>
    <row r="624" spans="1:41" ht="18.75">
      <c r="A624" s="15"/>
      <c r="B624" s="40"/>
      <c r="C624" s="40"/>
      <c r="D624" s="40"/>
      <c r="E624" s="40"/>
      <c r="F624" s="40"/>
      <c r="G624" s="40"/>
      <c r="H624" s="40"/>
      <c r="I624" s="40"/>
      <c r="J624" s="40"/>
      <c r="K624" s="40"/>
      <c r="L624" s="40"/>
      <c r="M624" s="40"/>
      <c r="N624" s="40"/>
      <c r="O624" s="40"/>
      <c r="P624" s="40"/>
      <c r="Q624" s="41"/>
      <c r="R624" s="41"/>
      <c r="S624" s="42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  <c r="AJ624" s="15"/>
      <c r="AK624" s="15"/>
      <c r="AL624" s="15"/>
      <c r="AM624" s="15"/>
      <c r="AN624" s="15"/>
      <c r="AO624" s="15"/>
    </row>
    <row r="625" spans="1:41" ht="18.75">
      <c r="A625" s="15"/>
      <c r="B625" s="40"/>
      <c r="C625" s="40"/>
      <c r="D625" s="40"/>
      <c r="E625" s="40"/>
      <c r="F625" s="40"/>
      <c r="G625" s="40"/>
      <c r="H625" s="40"/>
      <c r="I625" s="40"/>
      <c r="J625" s="40"/>
      <c r="K625" s="40"/>
      <c r="L625" s="40"/>
      <c r="M625" s="40"/>
      <c r="N625" s="40"/>
      <c r="O625" s="40"/>
      <c r="P625" s="40"/>
      <c r="Q625" s="41"/>
      <c r="R625" s="41"/>
      <c r="S625" s="42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  <c r="AJ625" s="15"/>
      <c r="AK625" s="15"/>
      <c r="AL625" s="15"/>
      <c r="AM625" s="15"/>
      <c r="AN625" s="15"/>
      <c r="AO625" s="15"/>
    </row>
    <row r="626" spans="1:41" ht="18.75">
      <c r="A626" s="15"/>
      <c r="B626" s="40"/>
      <c r="C626" s="40"/>
      <c r="D626" s="40"/>
      <c r="E626" s="40"/>
      <c r="F626" s="40"/>
      <c r="G626" s="40"/>
      <c r="H626" s="40"/>
      <c r="I626" s="40"/>
      <c r="J626" s="40"/>
      <c r="K626" s="40"/>
      <c r="L626" s="40"/>
      <c r="M626" s="40"/>
      <c r="N626" s="40"/>
      <c r="O626" s="40"/>
      <c r="P626" s="40"/>
      <c r="Q626" s="41"/>
      <c r="R626" s="41"/>
      <c r="S626" s="42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  <c r="AI626" s="15"/>
      <c r="AJ626" s="15"/>
      <c r="AK626" s="15"/>
      <c r="AL626" s="15"/>
      <c r="AM626" s="15"/>
      <c r="AN626" s="15"/>
      <c r="AO626" s="15"/>
    </row>
    <row r="627" spans="1:41" ht="18.75">
      <c r="A627" s="15"/>
      <c r="B627" s="40"/>
      <c r="C627" s="40"/>
      <c r="D627" s="40"/>
      <c r="E627" s="40"/>
      <c r="F627" s="40"/>
      <c r="G627" s="40"/>
      <c r="H627" s="40"/>
      <c r="I627" s="40"/>
      <c r="J627" s="40"/>
      <c r="K627" s="40"/>
      <c r="L627" s="40"/>
      <c r="M627" s="40"/>
      <c r="N627" s="40"/>
      <c r="O627" s="40"/>
      <c r="P627" s="40"/>
      <c r="Q627" s="41"/>
      <c r="R627" s="41"/>
      <c r="S627" s="42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5"/>
      <c r="AI627" s="15"/>
      <c r="AJ627" s="15"/>
      <c r="AK627" s="15"/>
      <c r="AL627" s="15"/>
      <c r="AM627" s="15"/>
      <c r="AN627" s="15"/>
      <c r="AO627" s="15"/>
    </row>
    <row r="628" spans="1:41" ht="18.75">
      <c r="A628" s="15"/>
      <c r="B628" s="40"/>
      <c r="C628" s="40"/>
      <c r="D628" s="40"/>
      <c r="E628" s="40"/>
      <c r="F628" s="40"/>
      <c r="G628" s="40"/>
      <c r="H628" s="40"/>
      <c r="I628" s="40"/>
      <c r="J628" s="40"/>
      <c r="K628" s="40"/>
      <c r="L628" s="40"/>
      <c r="M628" s="40"/>
      <c r="N628" s="40"/>
      <c r="O628" s="40"/>
      <c r="P628" s="40"/>
      <c r="Q628" s="41"/>
      <c r="R628" s="41"/>
      <c r="S628" s="42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  <c r="AI628" s="15"/>
      <c r="AJ628" s="15"/>
      <c r="AK628" s="15"/>
      <c r="AL628" s="15"/>
      <c r="AM628" s="15"/>
      <c r="AN628" s="15"/>
      <c r="AO628" s="15"/>
    </row>
    <row r="629" spans="1:41" ht="18.75">
      <c r="A629" s="15"/>
      <c r="B629" s="40"/>
      <c r="C629" s="40"/>
      <c r="D629" s="40"/>
      <c r="E629" s="40"/>
      <c r="F629" s="40"/>
      <c r="G629" s="40"/>
      <c r="H629" s="40"/>
      <c r="I629" s="40"/>
      <c r="J629" s="40"/>
      <c r="K629" s="40"/>
      <c r="L629" s="40"/>
      <c r="M629" s="40"/>
      <c r="N629" s="40"/>
      <c r="O629" s="40"/>
      <c r="P629" s="40"/>
      <c r="Q629" s="41"/>
      <c r="R629" s="41"/>
      <c r="S629" s="42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  <c r="AI629" s="15"/>
      <c r="AJ629" s="15"/>
      <c r="AK629" s="15"/>
      <c r="AL629" s="15"/>
      <c r="AM629" s="15"/>
      <c r="AN629" s="15"/>
      <c r="AO629" s="15"/>
    </row>
    <row r="630" spans="1:41" ht="18.75">
      <c r="A630" s="15"/>
      <c r="B630" s="40"/>
      <c r="C630" s="40"/>
      <c r="D630" s="40"/>
      <c r="E630" s="40"/>
      <c r="F630" s="40"/>
      <c r="G630" s="40"/>
      <c r="H630" s="40"/>
      <c r="I630" s="40"/>
      <c r="J630" s="40"/>
      <c r="K630" s="40"/>
      <c r="L630" s="40"/>
      <c r="M630" s="40"/>
      <c r="N630" s="40"/>
      <c r="O630" s="40"/>
      <c r="P630" s="40"/>
      <c r="Q630" s="41"/>
      <c r="R630" s="41"/>
      <c r="S630" s="42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  <c r="AI630" s="15"/>
      <c r="AJ630" s="15"/>
      <c r="AK630" s="15"/>
      <c r="AL630" s="15"/>
      <c r="AM630" s="15"/>
      <c r="AN630" s="15"/>
      <c r="AO630" s="15"/>
    </row>
    <row r="631" spans="1:41" ht="18.75">
      <c r="A631" s="15"/>
      <c r="B631" s="40"/>
      <c r="C631" s="40"/>
      <c r="D631" s="40"/>
      <c r="E631" s="40"/>
      <c r="F631" s="40"/>
      <c r="G631" s="40"/>
      <c r="H631" s="40"/>
      <c r="I631" s="40"/>
      <c r="J631" s="40"/>
      <c r="K631" s="40"/>
      <c r="L631" s="40"/>
      <c r="M631" s="40"/>
      <c r="N631" s="40"/>
      <c r="O631" s="40"/>
      <c r="P631" s="40"/>
      <c r="Q631" s="41"/>
      <c r="R631" s="41"/>
      <c r="S631" s="42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  <c r="AJ631" s="15"/>
      <c r="AK631" s="15"/>
      <c r="AL631" s="15"/>
      <c r="AM631" s="15"/>
      <c r="AN631" s="15"/>
      <c r="AO631" s="15"/>
    </row>
    <row r="632" spans="1:41" ht="18.75">
      <c r="A632" s="15"/>
      <c r="B632" s="40"/>
      <c r="C632" s="40"/>
      <c r="D632" s="40"/>
      <c r="E632" s="40"/>
      <c r="F632" s="40"/>
      <c r="G632" s="40"/>
      <c r="H632" s="40"/>
      <c r="I632" s="40"/>
      <c r="J632" s="40"/>
      <c r="K632" s="40"/>
      <c r="L632" s="40"/>
      <c r="M632" s="40"/>
      <c r="N632" s="40"/>
      <c r="O632" s="40"/>
      <c r="P632" s="40"/>
      <c r="Q632" s="41"/>
      <c r="R632" s="41"/>
      <c r="S632" s="42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  <c r="AJ632" s="15"/>
      <c r="AK632" s="15"/>
      <c r="AL632" s="15"/>
      <c r="AM632" s="15"/>
      <c r="AN632" s="15"/>
      <c r="AO632" s="15"/>
    </row>
    <row r="633" spans="1:41" ht="18.75">
      <c r="A633" s="15"/>
      <c r="B633" s="40"/>
      <c r="C633" s="40"/>
      <c r="D633" s="40"/>
      <c r="E633" s="40"/>
      <c r="F633" s="40"/>
      <c r="G633" s="40"/>
      <c r="H633" s="40"/>
      <c r="I633" s="40"/>
      <c r="J633" s="40"/>
      <c r="K633" s="40"/>
      <c r="L633" s="40"/>
      <c r="M633" s="40"/>
      <c r="N633" s="40"/>
      <c r="O633" s="40"/>
      <c r="P633" s="40"/>
      <c r="Q633" s="41"/>
      <c r="R633" s="41"/>
      <c r="S633" s="42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  <c r="AJ633" s="15"/>
      <c r="AK633" s="15"/>
      <c r="AL633" s="15"/>
      <c r="AM633" s="15"/>
      <c r="AN633" s="15"/>
      <c r="AO633" s="15"/>
    </row>
    <row r="634" spans="1:41" ht="18.75">
      <c r="A634" s="15"/>
      <c r="B634" s="40"/>
      <c r="C634" s="40"/>
      <c r="D634" s="40"/>
      <c r="E634" s="40"/>
      <c r="F634" s="40"/>
      <c r="G634" s="40"/>
      <c r="H634" s="40"/>
      <c r="I634" s="40"/>
      <c r="J634" s="40"/>
      <c r="K634" s="40"/>
      <c r="L634" s="40"/>
      <c r="M634" s="40"/>
      <c r="N634" s="40"/>
      <c r="O634" s="40"/>
      <c r="P634" s="40"/>
      <c r="Q634" s="41"/>
      <c r="R634" s="41"/>
      <c r="S634" s="42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  <c r="AI634" s="15"/>
      <c r="AJ634" s="15"/>
      <c r="AK634" s="15"/>
      <c r="AL634" s="15"/>
      <c r="AM634" s="15"/>
      <c r="AN634" s="15"/>
      <c r="AO634" s="15"/>
    </row>
    <row r="635" spans="1:41" ht="18.75">
      <c r="A635" s="15"/>
      <c r="B635" s="40"/>
      <c r="C635" s="40"/>
      <c r="D635" s="40"/>
      <c r="E635" s="40"/>
      <c r="F635" s="40"/>
      <c r="G635" s="40"/>
      <c r="H635" s="40"/>
      <c r="I635" s="40"/>
      <c r="J635" s="40"/>
      <c r="K635" s="40"/>
      <c r="L635" s="40"/>
      <c r="M635" s="40"/>
      <c r="N635" s="40"/>
      <c r="O635" s="40"/>
      <c r="P635" s="40"/>
      <c r="Q635" s="41"/>
      <c r="R635" s="41"/>
      <c r="S635" s="42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  <c r="AI635" s="15"/>
      <c r="AJ635" s="15"/>
      <c r="AK635" s="15"/>
      <c r="AL635" s="15"/>
      <c r="AM635" s="15"/>
      <c r="AN635" s="15"/>
      <c r="AO635" s="15"/>
    </row>
    <row r="636" spans="1:41" ht="18.75">
      <c r="A636" s="15"/>
      <c r="B636" s="40"/>
      <c r="C636" s="40"/>
      <c r="D636" s="40"/>
      <c r="E636" s="40"/>
      <c r="F636" s="40"/>
      <c r="G636" s="40"/>
      <c r="H636" s="40"/>
      <c r="I636" s="40"/>
      <c r="J636" s="40"/>
      <c r="K636" s="40"/>
      <c r="L636" s="40"/>
      <c r="M636" s="40"/>
      <c r="N636" s="40"/>
      <c r="O636" s="40"/>
      <c r="P636" s="40"/>
      <c r="Q636" s="41"/>
      <c r="R636" s="41"/>
      <c r="S636" s="42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  <c r="AI636" s="15"/>
      <c r="AJ636" s="15"/>
      <c r="AK636" s="15"/>
      <c r="AL636" s="15"/>
      <c r="AM636" s="15"/>
      <c r="AN636" s="15"/>
      <c r="AO636" s="15"/>
    </row>
    <row r="637" spans="1:41" ht="18.75">
      <c r="A637" s="15"/>
      <c r="B637" s="40"/>
      <c r="C637" s="40"/>
      <c r="D637" s="40"/>
      <c r="E637" s="40"/>
      <c r="F637" s="40"/>
      <c r="G637" s="40"/>
      <c r="H637" s="40"/>
      <c r="I637" s="40"/>
      <c r="J637" s="40"/>
      <c r="K637" s="40"/>
      <c r="L637" s="40"/>
      <c r="M637" s="40"/>
      <c r="N637" s="40"/>
      <c r="O637" s="40"/>
      <c r="P637" s="40"/>
      <c r="Q637" s="41"/>
      <c r="R637" s="41"/>
      <c r="S637" s="42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15"/>
      <c r="AI637" s="15"/>
      <c r="AJ637" s="15"/>
      <c r="AK637" s="15"/>
      <c r="AL637" s="15"/>
      <c r="AM637" s="15"/>
      <c r="AN637" s="15"/>
      <c r="AO637" s="15"/>
    </row>
    <row r="638" spans="1:41" ht="18.75">
      <c r="A638" s="15"/>
      <c r="B638" s="40"/>
      <c r="C638" s="40"/>
      <c r="D638" s="40"/>
      <c r="E638" s="40"/>
      <c r="F638" s="40"/>
      <c r="G638" s="40"/>
      <c r="H638" s="40"/>
      <c r="I638" s="40"/>
      <c r="J638" s="40"/>
      <c r="K638" s="40"/>
      <c r="L638" s="40"/>
      <c r="M638" s="40"/>
      <c r="N638" s="40"/>
      <c r="O638" s="40"/>
      <c r="P638" s="40"/>
      <c r="Q638" s="41"/>
      <c r="R638" s="41"/>
      <c r="S638" s="42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  <c r="AI638" s="15"/>
      <c r="AJ638" s="15"/>
      <c r="AK638" s="15"/>
      <c r="AL638" s="15"/>
      <c r="AM638" s="15"/>
      <c r="AN638" s="15"/>
      <c r="AO638" s="15"/>
    </row>
    <row r="639" spans="1:41" ht="18.75">
      <c r="A639" s="15"/>
      <c r="B639" s="40"/>
      <c r="C639" s="40"/>
      <c r="D639" s="40"/>
      <c r="E639" s="40"/>
      <c r="F639" s="40"/>
      <c r="G639" s="40"/>
      <c r="H639" s="40"/>
      <c r="I639" s="40"/>
      <c r="J639" s="40"/>
      <c r="K639" s="40"/>
      <c r="L639" s="40"/>
      <c r="M639" s="40"/>
      <c r="N639" s="40"/>
      <c r="O639" s="40"/>
      <c r="P639" s="40"/>
      <c r="Q639" s="41"/>
      <c r="R639" s="41"/>
      <c r="S639" s="42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  <c r="AI639" s="15"/>
      <c r="AJ639" s="15"/>
      <c r="AK639" s="15"/>
      <c r="AL639" s="15"/>
      <c r="AM639" s="15"/>
      <c r="AN639" s="15"/>
      <c r="AO639" s="15"/>
    </row>
    <row r="640" spans="1:41" ht="18.75">
      <c r="A640" s="15"/>
      <c r="B640" s="40"/>
      <c r="C640" s="40"/>
      <c r="D640" s="40"/>
      <c r="E640" s="40"/>
      <c r="F640" s="40"/>
      <c r="G640" s="40"/>
      <c r="H640" s="40"/>
      <c r="I640" s="40"/>
      <c r="J640" s="40"/>
      <c r="K640" s="40"/>
      <c r="L640" s="40"/>
      <c r="M640" s="40"/>
      <c r="N640" s="40"/>
      <c r="O640" s="40"/>
      <c r="P640" s="40"/>
      <c r="Q640" s="41"/>
      <c r="R640" s="41"/>
      <c r="S640" s="42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  <c r="AI640" s="15"/>
      <c r="AJ640" s="15"/>
      <c r="AK640" s="15"/>
      <c r="AL640" s="15"/>
      <c r="AM640" s="15"/>
      <c r="AN640" s="15"/>
      <c r="AO640" s="15"/>
    </row>
    <row r="641" spans="1:41" ht="18.75">
      <c r="A641" s="15"/>
      <c r="B641" s="40"/>
      <c r="C641" s="40"/>
      <c r="D641" s="40"/>
      <c r="E641" s="40"/>
      <c r="F641" s="40"/>
      <c r="G641" s="40"/>
      <c r="H641" s="40"/>
      <c r="I641" s="40"/>
      <c r="J641" s="40"/>
      <c r="K641" s="40"/>
      <c r="L641" s="40"/>
      <c r="M641" s="40"/>
      <c r="N641" s="40"/>
      <c r="O641" s="40"/>
      <c r="P641" s="40"/>
      <c r="Q641" s="41"/>
      <c r="R641" s="41"/>
      <c r="S641" s="42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  <c r="AJ641" s="15"/>
      <c r="AK641" s="15"/>
      <c r="AL641" s="15"/>
      <c r="AM641" s="15"/>
      <c r="AN641" s="15"/>
      <c r="AO641" s="15"/>
    </row>
    <row r="642" spans="1:41" ht="18.75">
      <c r="A642" s="15"/>
      <c r="B642" s="40"/>
      <c r="C642" s="40"/>
      <c r="D642" s="40"/>
      <c r="E642" s="40"/>
      <c r="F642" s="40"/>
      <c r="G642" s="40"/>
      <c r="H642" s="40"/>
      <c r="I642" s="40"/>
      <c r="J642" s="40"/>
      <c r="K642" s="40"/>
      <c r="L642" s="40"/>
      <c r="M642" s="40"/>
      <c r="N642" s="40"/>
      <c r="O642" s="40"/>
      <c r="P642" s="40"/>
      <c r="Q642" s="41"/>
      <c r="R642" s="41"/>
      <c r="S642" s="42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15"/>
      <c r="AK642" s="15"/>
      <c r="AL642" s="15"/>
      <c r="AM642" s="15"/>
      <c r="AN642" s="15"/>
      <c r="AO642" s="15"/>
    </row>
    <row r="643" spans="1:41" ht="18.75">
      <c r="A643" s="15"/>
      <c r="B643" s="40"/>
      <c r="C643" s="40"/>
      <c r="D643" s="40"/>
      <c r="E643" s="40"/>
      <c r="F643" s="40"/>
      <c r="G643" s="40"/>
      <c r="H643" s="40"/>
      <c r="I643" s="40"/>
      <c r="J643" s="40"/>
      <c r="K643" s="40"/>
      <c r="L643" s="40"/>
      <c r="M643" s="40"/>
      <c r="N643" s="40"/>
      <c r="O643" s="40"/>
      <c r="P643" s="40"/>
      <c r="Q643" s="41"/>
      <c r="R643" s="41"/>
      <c r="S643" s="42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  <c r="AI643" s="15"/>
      <c r="AJ643" s="15"/>
      <c r="AK643" s="15"/>
      <c r="AL643" s="15"/>
      <c r="AM643" s="15"/>
      <c r="AN643" s="15"/>
      <c r="AO643" s="15"/>
    </row>
    <row r="644" spans="1:41" ht="18.75">
      <c r="A644" s="15"/>
      <c r="B644" s="40"/>
      <c r="C644" s="40"/>
      <c r="D644" s="40"/>
      <c r="E644" s="40"/>
      <c r="F644" s="40"/>
      <c r="G644" s="40"/>
      <c r="H644" s="40"/>
      <c r="I644" s="40"/>
      <c r="J644" s="40"/>
      <c r="K644" s="40"/>
      <c r="L644" s="40"/>
      <c r="M644" s="40"/>
      <c r="N644" s="40"/>
      <c r="O644" s="40"/>
      <c r="P644" s="40"/>
      <c r="Q644" s="41"/>
      <c r="R644" s="41"/>
      <c r="S644" s="42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  <c r="AI644" s="15"/>
      <c r="AJ644" s="15"/>
      <c r="AK644" s="15"/>
      <c r="AL644" s="15"/>
      <c r="AM644" s="15"/>
      <c r="AN644" s="15"/>
      <c r="AO644" s="15"/>
    </row>
    <row r="645" spans="1:41" ht="18.75">
      <c r="A645" s="15"/>
      <c r="B645" s="40"/>
      <c r="C645" s="40"/>
      <c r="D645" s="40"/>
      <c r="E645" s="40"/>
      <c r="F645" s="40"/>
      <c r="G645" s="40"/>
      <c r="H645" s="40"/>
      <c r="I645" s="40"/>
      <c r="J645" s="40"/>
      <c r="K645" s="40"/>
      <c r="L645" s="40"/>
      <c r="M645" s="40"/>
      <c r="N645" s="40"/>
      <c r="O645" s="40"/>
      <c r="P645" s="40"/>
      <c r="Q645" s="41"/>
      <c r="R645" s="41"/>
      <c r="S645" s="42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  <c r="AI645" s="15"/>
      <c r="AJ645" s="15"/>
      <c r="AK645" s="15"/>
      <c r="AL645" s="15"/>
      <c r="AM645" s="15"/>
      <c r="AN645" s="15"/>
      <c r="AO645" s="15"/>
    </row>
    <row r="646" spans="1:41" ht="18.75">
      <c r="A646" s="15"/>
      <c r="B646" s="40"/>
      <c r="C646" s="40"/>
      <c r="D646" s="40"/>
      <c r="E646" s="40"/>
      <c r="F646" s="40"/>
      <c r="G646" s="40"/>
      <c r="H646" s="40"/>
      <c r="I646" s="40"/>
      <c r="J646" s="40"/>
      <c r="K646" s="40"/>
      <c r="L646" s="40"/>
      <c r="M646" s="40"/>
      <c r="N646" s="40"/>
      <c r="O646" s="40"/>
      <c r="P646" s="40"/>
      <c r="Q646" s="41"/>
      <c r="R646" s="41"/>
      <c r="S646" s="42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  <c r="AI646" s="15"/>
      <c r="AJ646" s="15"/>
      <c r="AK646" s="15"/>
      <c r="AL646" s="15"/>
      <c r="AM646" s="15"/>
      <c r="AN646" s="15"/>
      <c r="AO646" s="15"/>
    </row>
    <row r="647" spans="1:41" ht="18.75">
      <c r="A647" s="15"/>
      <c r="B647" s="40"/>
      <c r="C647" s="40"/>
      <c r="D647" s="40"/>
      <c r="E647" s="40"/>
      <c r="F647" s="40"/>
      <c r="G647" s="40"/>
      <c r="H647" s="40"/>
      <c r="I647" s="40"/>
      <c r="J647" s="40"/>
      <c r="K647" s="40"/>
      <c r="L647" s="40"/>
      <c r="M647" s="40"/>
      <c r="N647" s="40"/>
      <c r="O647" s="40"/>
      <c r="P647" s="40"/>
      <c r="Q647" s="41"/>
      <c r="R647" s="41"/>
      <c r="S647" s="42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  <c r="AJ647" s="15"/>
      <c r="AK647" s="15"/>
      <c r="AL647" s="15"/>
      <c r="AM647" s="15"/>
      <c r="AN647" s="15"/>
      <c r="AO647" s="15"/>
    </row>
    <row r="648" spans="1:41" ht="18.75">
      <c r="A648" s="15"/>
      <c r="B648" s="40"/>
      <c r="C648" s="40"/>
      <c r="D648" s="40"/>
      <c r="E648" s="40"/>
      <c r="F648" s="40"/>
      <c r="G648" s="40"/>
      <c r="H648" s="40"/>
      <c r="I648" s="40"/>
      <c r="J648" s="40"/>
      <c r="K648" s="40"/>
      <c r="L648" s="40"/>
      <c r="M648" s="40"/>
      <c r="N648" s="40"/>
      <c r="O648" s="40"/>
      <c r="P648" s="40"/>
      <c r="Q648" s="41"/>
      <c r="R648" s="41"/>
      <c r="S648" s="42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  <c r="AJ648" s="15"/>
      <c r="AK648" s="15"/>
      <c r="AL648" s="15"/>
      <c r="AM648" s="15"/>
      <c r="AN648" s="15"/>
      <c r="AO648" s="15"/>
    </row>
    <row r="649" spans="1:41" ht="18.75">
      <c r="A649" s="15"/>
      <c r="B649" s="40"/>
      <c r="C649" s="40"/>
      <c r="D649" s="40"/>
      <c r="E649" s="40"/>
      <c r="F649" s="40"/>
      <c r="G649" s="40"/>
      <c r="H649" s="40"/>
      <c r="I649" s="40"/>
      <c r="J649" s="40"/>
      <c r="K649" s="40"/>
      <c r="L649" s="40"/>
      <c r="M649" s="40"/>
      <c r="N649" s="40"/>
      <c r="O649" s="40"/>
      <c r="P649" s="40"/>
      <c r="Q649" s="41"/>
      <c r="R649" s="41"/>
      <c r="S649" s="42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  <c r="AI649" s="15"/>
      <c r="AJ649" s="15"/>
      <c r="AK649" s="15"/>
      <c r="AL649" s="15"/>
      <c r="AM649" s="15"/>
      <c r="AN649" s="15"/>
      <c r="AO649" s="15"/>
    </row>
    <row r="650" spans="1:41" ht="18.75">
      <c r="A650" s="15"/>
      <c r="B650" s="40"/>
      <c r="C650" s="40"/>
      <c r="D650" s="40"/>
      <c r="E650" s="40"/>
      <c r="F650" s="40"/>
      <c r="G650" s="40"/>
      <c r="H650" s="40"/>
      <c r="I650" s="40"/>
      <c r="J650" s="40"/>
      <c r="K650" s="40"/>
      <c r="L650" s="40"/>
      <c r="M650" s="40"/>
      <c r="N650" s="40"/>
      <c r="O650" s="40"/>
      <c r="P650" s="40"/>
      <c r="Q650" s="41"/>
      <c r="R650" s="41"/>
      <c r="S650" s="42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  <c r="AJ650" s="15"/>
      <c r="AK650" s="15"/>
      <c r="AL650" s="15"/>
      <c r="AM650" s="15"/>
      <c r="AN650" s="15"/>
      <c r="AO650" s="15"/>
    </row>
    <row r="651" spans="1:41" ht="18.75">
      <c r="A651" s="15"/>
      <c r="B651" s="40"/>
      <c r="C651" s="40"/>
      <c r="D651" s="40"/>
      <c r="E651" s="40"/>
      <c r="F651" s="40"/>
      <c r="G651" s="40"/>
      <c r="H651" s="40"/>
      <c r="I651" s="40"/>
      <c r="J651" s="40"/>
      <c r="K651" s="40"/>
      <c r="L651" s="40"/>
      <c r="M651" s="40"/>
      <c r="N651" s="40"/>
      <c r="O651" s="40"/>
      <c r="P651" s="40"/>
      <c r="Q651" s="41"/>
      <c r="R651" s="41"/>
      <c r="S651" s="42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15"/>
      <c r="AK651" s="15"/>
      <c r="AL651" s="15"/>
      <c r="AM651" s="15"/>
      <c r="AN651" s="15"/>
      <c r="AO651" s="15"/>
    </row>
    <row r="652" spans="1:41" ht="18.75">
      <c r="A652" s="15"/>
      <c r="B652" s="40"/>
      <c r="C652" s="40"/>
      <c r="D652" s="40"/>
      <c r="E652" s="40"/>
      <c r="F652" s="40"/>
      <c r="G652" s="40"/>
      <c r="H652" s="40"/>
      <c r="I652" s="40"/>
      <c r="J652" s="40"/>
      <c r="K652" s="40"/>
      <c r="L652" s="40"/>
      <c r="M652" s="40"/>
      <c r="N652" s="40"/>
      <c r="O652" s="40"/>
      <c r="P652" s="40"/>
      <c r="Q652" s="41"/>
      <c r="R652" s="41"/>
      <c r="S652" s="42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15"/>
      <c r="AK652" s="15"/>
      <c r="AL652" s="15"/>
      <c r="AM652" s="15"/>
      <c r="AN652" s="15"/>
      <c r="AO652" s="15"/>
    </row>
    <row r="653" spans="1:41" ht="18.75">
      <c r="A653" s="15"/>
      <c r="B653" s="40"/>
      <c r="C653" s="40"/>
      <c r="D653" s="40"/>
      <c r="E653" s="40"/>
      <c r="F653" s="40"/>
      <c r="G653" s="40"/>
      <c r="H653" s="40"/>
      <c r="I653" s="40"/>
      <c r="J653" s="40"/>
      <c r="K653" s="40"/>
      <c r="L653" s="40"/>
      <c r="M653" s="40"/>
      <c r="N653" s="40"/>
      <c r="O653" s="40"/>
      <c r="P653" s="40"/>
      <c r="Q653" s="41"/>
      <c r="R653" s="41"/>
      <c r="S653" s="42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  <c r="AI653" s="15"/>
      <c r="AJ653" s="15"/>
      <c r="AK653" s="15"/>
      <c r="AL653" s="15"/>
      <c r="AM653" s="15"/>
      <c r="AN653" s="15"/>
      <c r="AO653" s="15"/>
    </row>
    <row r="654" spans="1:41" ht="18.75">
      <c r="A654" s="15"/>
      <c r="B654" s="40"/>
      <c r="C654" s="40"/>
      <c r="D654" s="40"/>
      <c r="E654" s="40"/>
      <c r="F654" s="40"/>
      <c r="G654" s="40"/>
      <c r="H654" s="40"/>
      <c r="I654" s="40"/>
      <c r="J654" s="40"/>
      <c r="K654" s="40"/>
      <c r="L654" s="40"/>
      <c r="M654" s="40"/>
      <c r="N654" s="40"/>
      <c r="O654" s="40"/>
      <c r="P654" s="40"/>
      <c r="Q654" s="41"/>
      <c r="R654" s="41"/>
      <c r="S654" s="42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15"/>
      <c r="AK654" s="15"/>
      <c r="AL654" s="15"/>
      <c r="AM654" s="15"/>
      <c r="AN654" s="15"/>
      <c r="AO654" s="15"/>
    </row>
    <row r="655" spans="1:41" ht="18.75">
      <c r="A655" s="15"/>
      <c r="B655" s="40"/>
      <c r="C655" s="40"/>
      <c r="D655" s="40"/>
      <c r="E655" s="40"/>
      <c r="F655" s="40"/>
      <c r="G655" s="40"/>
      <c r="H655" s="40"/>
      <c r="I655" s="40"/>
      <c r="J655" s="40"/>
      <c r="K655" s="40"/>
      <c r="L655" s="40"/>
      <c r="M655" s="40"/>
      <c r="N655" s="40"/>
      <c r="O655" s="40"/>
      <c r="P655" s="40"/>
      <c r="Q655" s="41"/>
      <c r="R655" s="41"/>
      <c r="S655" s="42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  <c r="AJ655" s="15"/>
      <c r="AK655" s="15"/>
      <c r="AL655" s="15"/>
      <c r="AM655" s="15"/>
      <c r="AN655" s="15"/>
      <c r="AO655" s="15"/>
    </row>
    <row r="656" spans="1:41" ht="18.75">
      <c r="A656" s="15"/>
      <c r="B656" s="40"/>
      <c r="C656" s="40"/>
      <c r="D656" s="40"/>
      <c r="E656" s="40"/>
      <c r="F656" s="40"/>
      <c r="G656" s="40"/>
      <c r="H656" s="40"/>
      <c r="I656" s="40"/>
      <c r="J656" s="40"/>
      <c r="K656" s="40"/>
      <c r="L656" s="40"/>
      <c r="M656" s="40"/>
      <c r="N656" s="40"/>
      <c r="O656" s="40"/>
      <c r="P656" s="40"/>
      <c r="Q656" s="41"/>
      <c r="R656" s="41"/>
      <c r="S656" s="42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15"/>
      <c r="AK656" s="15"/>
      <c r="AL656" s="15"/>
      <c r="AM656" s="15"/>
      <c r="AN656" s="15"/>
      <c r="AO656" s="15"/>
    </row>
    <row r="657" spans="1:41" ht="18.75">
      <c r="A657" s="15"/>
      <c r="B657" s="40"/>
      <c r="C657" s="40"/>
      <c r="D657" s="40"/>
      <c r="E657" s="40"/>
      <c r="F657" s="40"/>
      <c r="G657" s="40"/>
      <c r="H657" s="40"/>
      <c r="I657" s="40"/>
      <c r="J657" s="40"/>
      <c r="K657" s="40"/>
      <c r="L657" s="40"/>
      <c r="M657" s="40"/>
      <c r="N657" s="40"/>
      <c r="O657" s="40"/>
      <c r="P657" s="40"/>
      <c r="Q657" s="41"/>
      <c r="R657" s="41"/>
      <c r="S657" s="42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  <c r="AJ657" s="15"/>
      <c r="AK657" s="15"/>
      <c r="AL657" s="15"/>
      <c r="AM657" s="15"/>
      <c r="AN657" s="15"/>
      <c r="AO657" s="15"/>
    </row>
    <row r="658" spans="1:41" ht="18.75">
      <c r="A658" s="15"/>
      <c r="B658" s="40"/>
      <c r="C658" s="40"/>
      <c r="D658" s="40"/>
      <c r="E658" s="40"/>
      <c r="F658" s="40"/>
      <c r="G658" s="40"/>
      <c r="H658" s="40"/>
      <c r="I658" s="40"/>
      <c r="J658" s="40"/>
      <c r="K658" s="40"/>
      <c r="L658" s="40"/>
      <c r="M658" s="40"/>
      <c r="N658" s="40"/>
      <c r="O658" s="40"/>
      <c r="P658" s="40"/>
      <c r="Q658" s="41"/>
      <c r="R658" s="41"/>
      <c r="S658" s="42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  <c r="AI658" s="15"/>
      <c r="AJ658" s="15"/>
      <c r="AK658" s="15"/>
      <c r="AL658" s="15"/>
      <c r="AM658" s="15"/>
      <c r="AN658" s="15"/>
      <c r="AO658" s="15"/>
    </row>
    <row r="659" spans="1:41" ht="18.75">
      <c r="A659" s="15"/>
      <c r="B659" s="40"/>
      <c r="C659" s="40"/>
      <c r="D659" s="40"/>
      <c r="E659" s="40"/>
      <c r="F659" s="40"/>
      <c r="G659" s="40"/>
      <c r="H659" s="40"/>
      <c r="I659" s="40"/>
      <c r="J659" s="40"/>
      <c r="K659" s="40"/>
      <c r="L659" s="40"/>
      <c r="M659" s="40"/>
      <c r="N659" s="40"/>
      <c r="O659" s="40"/>
      <c r="P659" s="40"/>
      <c r="Q659" s="41"/>
      <c r="R659" s="41"/>
      <c r="S659" s="42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15"/>
      <c r="AI659" s="15"/>
      <c r="AJ659" s="15"/>
      <c r="AK659" s="15"/>
      <c r="AL659" s="15"/>
      <c r="AM659" s="15"/>
      <c r="AN659" s="15"/>
      <c r="AO659" s="15"/>
    </row>
    <row r="660" spans="1:41" ht="18.75">
      <c r="A660" s="15"/>
      <c r="B660" s="40"/>
      <c r="C660" s="40"/>
      <c r="D660" s="40"/>
      <c r="E660" s="40"/>
      <c r="F660" s="40"/>
      <c r="G660" s="40"/>
      <c r="H660" s="40"/>
      <c r="I660" s="40"/>
      <c r="J660" s="40"/>
      <c r="K660" s="40"/>
      <c r="L660" s="40"/>
      <c r="M660" s="40"/>
      <c r="N660" s="40"/>
      <c r="O660" s="40"/>
      <c r="P660" s="40"/>
      <c r="Q660" s="41"/>
      <c r="R660" s="41"/>
      <c r="S660" s="42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  <c r="AI660" s="15"/>
      <c r="AJ660" s="15"/>
      <c r="AK660" s="15"/>
      <c r="AL660" s="15"/>
      <c r="AM660" s="15"/>
      <c r="AN660" s="15"/>
      <c r="AO660" s="15"/>
    </row>
    <row r="661" spans="1:41" ht="18.75">
      <c r="A661" s="15"/>
      <c r="B661" s="40"/>
      <c r="C661" s="40"/>
      <c r="D661" s="40"/>
      <c r="E661" s="40"/>
      <c r="F661" s="40"/>
      <c r="G661" s="40"/>
      <c r="H661" s="40"/>
      <c r="I661" s="40"/>
      <c r="J661" s="40"/>
      <c r="K661" s="40"/>
      <c r="L661" s="40"/>
      <c r="M661" s="40"/>
      <c r="N661" s="40"/>
      <c r="O661" s="40"/>
      <c r="P661" s="40"/>
      <c r="Q661" s="41"/>
      <c r="R661" s="41"/>
      <c r="S661" s="42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  <c r="AI661" s="15"/>
      <c r="AJ661" s="15"/>
      <c r="AK661" s="15"/>
      <c r="AL661" s="15"/>
      <c r="AM661" s="15"/>
      <c r="AN661" s="15"/>
      <c r="AO661" s="15"/>
    </row>
    <row r="662" spans="1:41" ht="18.75">
      <c r="A662" s="15"/>
      <c r="B662" s="40"/>
      <c r="C662" s="40"/>
      <c r="D662" s="40"/>
      <c r="E662" s="40"/>
      <c r="F662" s="40"/>
      <c r="G662" s="40"/>
      <c r="H662" s="40"/>
      <c r="I662" s="40"/>
      <c r="J662" s="40"/>
      <c r="K662" s="40"/>
      <c r="L662" s="40"/>
      <c r="M662" s="40"/>
      <c r="N662" s="40"/>
      <c r="O662" s="40"/>
      <c r="P662" s="40"/>
      <c r="Q662" s="41"/>
      <c r="R662" s="41"/>
      <c r="S662" s="42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  <c r="AI662" s="15"/>
      <c r="AJ662" s="15"/>
      <c r="AK662" s="15"/>
      <c r="AL662" s="15"/>
      <c r="AM662" s="15"/>
      <c r="AN662" s="15"/>
      <c r="AO662" s="15"/>
    </row>
    <row r="663" spans="1:41" ht="18.75">
      <c r="A663" s="15"/>
      <c r="B663" s="40"/>
      <c r="C663" s="40"/>
      <c r="D663" s="40"/>
      <c r="E663" s="40"/>
      <c r="F663" s="40"/>
      <c r="G663" s="40"/>
      <c r="H663" s="40"/>
      <c r="I663" s="40"/>
      <c r="J663" s="40"/>
      <c r="K663" s="40"/>
      <c r="L663" s="40"/>
      <c r="M663" s="40"/>
      <c r="N663" s="40"/>
      <c r="O663" s="40"/>
      <c r="P663" s="40"/>
      <c r="Q663" s="41"/>
      <c r="R663" s="41"/>
      <c r="S663" s="42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  <c r="AI663" s="15"/>
      <c r="AJ663" s="15"/>
      <c r="AK663" s="15"/>
      <c r="AL663" s="15"/>
      <c r="AM663" s="15"/>
      <c r="AN663" s="15"/>
      <c r="AO663" s="15"/>
    </row>
    <row r="664" spans="1:41" ht="18.75">
      <c r="A664" s="15"/>
      <c r="B664" s="40"/>
      <c r="C664" s="40"/>
      <c r="D664" s="40"/>
      <c r="E664" s="40"/>
      <c r="F664" s="40"/>
      <c r="G664" s="40"/>
      <c r="H664" s="40"/>
      <c r="I664" s="40"/>
      <c r="J664" s="40"/>
      <c r="K664" s="40"/>
      <c r="L664" s="40"/>
      <c r="M664" s="40"/>
      <c r="N664" s="40"/>
      <c r="O664" s="40"/>
      <c r="P664" s="40"/>
      <c r="Q664" s="41"/>
      <c r="R664" s="41"/>
      <c r="S664" s="42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15"/>
      <c r="AI664" s="15"/>
      <c r="AJ664" s="15"/>
      <c r="AK664" s="15"/>
      <c r="AL664" s="15"/>
      <c r="AM664" s="15"/>
      <c r="AN664" s="15"/>
      <c r="AO664" s="15"/>
    </row>
    <row r="665" spans="1:41" ht="18.75">
      <c r="A665" s="15"/>
      <c r="B665" s="40"/>
      <c r="C665" s="40"/>
      <c r="D665" s="40"/>
      <c r="E665" s="40"/>
      <c r="F665" s="40"/>
      <c r="G665" s="40"/>
      <c r="H665" s="40"/>
      <c r="I665" s="40"/>
      <c r="J665" s="40"/>
      <c r="K665" s="40"/>
      <c r="L665" s="40"/>
      <c r="M665" s="40"/>
      <c r="N665" s="40"/>
      <c r="O665" s="40"/>
      <c r="P665" s="40"/>
      <c r="Q665" s="41"/>
      <c r="R665" s="41"/>
      <c r="S665" s="42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  <c r="AI665" s="15"/>
      <c r="AJ665" s="15"/>
      <c r="AK665" s="15"/>
      <c r="AL665" s="15"/>
      <c r="AM665" s="15"/>
      <c r="AN665" s="15"/>
      <c r="AO665" s="15"/>
    </row>
    <row r="666" spans="1:41" ht="18.75">
      <c r="A666" s="15"/>
      <c r="B666" s="40"/>
      <c r="C666" s="40"/>
      <c r="D666" s="40"/>
      <c r="E666" s="40"/>
      <c r="F666" s="40"/>
      <c r="G666" s="40"/>
      <c r="H666" s="40"/>
      <c r="I666" s="40"/>
      <c r="J666" s="40"/>
      <c r="K666" s="40"/>
      <c r="L666" s="40"/>
      <c r="M666" s="40"/>
      <c r="N666" s="40"/>
      <c r="O666" s="40"/>
      <c r="P666" s="40"/>
      <c r="Q666" s="41"/>
      <c r="R666" s="41"/>
      <c r="S666" s="42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15"/>
      <c r="AI666" s="15"/>
      <c r="AJ666" s="15"/>
      <c r="AK666" s="15"/>
      <c r="AL666" s="15"/>
      <c r="AM666" s="15"/>
      <c r="AN666" s="15"/>
      <c r="AO666" s="15"/>
    </row>
    <row r="667" spans="1:41" ht="18.75">
      <c r="A667" s="15"/>
      <c r="B667" s="40"/>
      <c r="C667" s="40"/>
      <c r="D667" s="40"/>
      <c r="E667" s="40"/>
      <c r="F667" s="40"/>
      <c r="G667" s="40"/>
      <c r="H667" s="40"/>
      <c r="I667" s="40"/>
      <c r="J667" s="40"/>
      <c r="K667" s="40"/>
      <c r="L667" s="40"/>
      <c r="M667" s="40"/>
      <c r="N667" s="40"/>
      <c r="O667" s="40"/>
      <c r="P667" s="40"/>
      <c r="Q667" s="41"/>
      <c r="R667" s="41"/>
      <c r="S667" s="42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15"/>
      <c r="AI667" s="15"/>
      <c r="AJ667" s="15"/>
      <c r="AK667" s="15"/>
      <c r="AL667" s="15"/>
      <c r="AM667" s="15"/>
      <c r="AN667" s="15"/>
      <c r="AO667" s="15"/>
    </row>
    <row r="668" spans="1:41" ht="18.75">
      <c r="A668" s="15"/>
      <c r="B668" s="40"/>
      <c r="C668" s="40"/>
      <c r="D668" s="40"/>
      <c r="E668" s="40"/>
      <c r="F668" s="40"/>
      <c r="G668" s="40"/>
      <c r="H668" s="40"/>
      <c r="I668" s="40"/>
      <c r="J668" s="40"/>
      <c r="K668" s="40"/>
      <c r="L668" s="40"/>
      <c r="M668" s="40"/>
      <c r="N668" s="40"/>
      <c r="O668" s="40"/>
      <c r="P668" s="40"/>
      <c r="Q668" s="41"/>
      <c r="R668" s="41"/>
      <c r="S668" s="42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15"/>
      <c r="AI668" s="15"/>
      <c r="AJ668" s="15"/>
      <c r="AK668" s="15"/>
      <c r="AL668" s="15"/>
      <c r="AM668" s="15"/>
      <c r="AN668" s="15"/>
      <c r="AO668" s="15"/>
    </row>
    <row r="669" spans="1:41" ht="18.75">
      <c r="A669" s="15"/>
      <c r="B669" s="40"/>
      <c r="C669" s="40"/>
      <c r="D669" s="40"/>
      <c r="E669" s="40"/>
      <c r="F669" s="40"/>
      <c r="G669" s="40"/>
      <c r="H669" s="40"/>
      <c r="I669" s="40"/>
      <c r="J669" s="40"/>
      <c r="K669" s="40"/>
      <c r="L669" s="40"/>
      <c r="M669" s="40"/>
      <c r="N669" s="40"/>
      <c r="O669" s="40"/>
      <c r="P669" s="40"/>
      <c r="Q669" s="41"/>
      <c r="R669" s="41"/>
      <c r="S669" s="42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15"/>
      <c r="AI669" s="15"/>
      <c r="AJ669" s="15"/>
      <c r="AK669" s="15"/>
      <c r="AL669" s="15"/>
      <c r="AM669" s="15"/>
      <c r="AN669" s="15"/>
      <c r="AO669" s="15"/>
    </row>
    <row r="670" spans="1:41" ht="18.75">
      <c r="A670" s="15"/>
      <c r="B670" s="40"/>
      <c r="C670" s="40"/>
      <c r="D670" s="40"/>
      <c r="E670" s="40"/>
      <c r="F670" s="40"/>
      <c r="G670" s="40"/>
      <c r="H670" s="40"/>
      <c r="I670" s="40"/>
      <c r="J670" s="40"/>
      <c r="K670" s="40"/>
      <c r="L670" s="40"/>
      <c r="M670" s="40"/>
      <c r="N670" s="40"/>
      <c r="O670" s="40"/>
      <c r="P670" s="40"/>
      <c r="Q670" s="41"/>
      <c r="R670" s="41"/>
      <c r="S670" s="42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  <c r="AI670" s="15"/>
      <c r="AJ670" s="15"/>
      <c r="AK670" s="15"/>
      <c r="AL670" s="15"/>
      <c r="AM670" s="15"/>
      <c r="AN670" s="15"/>
      <c r="AO670" s="15"/>
    </row>
    <row r="671" spans="1:41" ht="18.75">
      <c r="A671" s="15"/>
      <c r="B671" s="40"/>
      <c r="C671" s="40"/>
      <c r="D671" s="40"/>
      <c r="E671" s="40"/>
      <c r="F671" s="40"/>
      <c r="G671" s="40"/>
      <c r="H671" s="40"/>
      <c r="I671" s="40"/>
      <c r="J671" s="40"/>
      <c r="K671" s="40"/>
      <c r="L671" s="40"/>
      <c r="M671" s="40"/>
      <c r="N671" s="40"/>
      <c r="O671" s="40"/>
      <c r="P671" s="40"/>
      <c r="Q671" s="41"/>
      <c r="R671" s="41"/>
      <c r="S671" s="42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  <c r="AI671" s="15"/>
      <c r="AJ671" s="15"/>
      <c r="AK671" s="15"/>
      <c r="AL671" s="15"/>
      <c r="AM671" s="15"/>
      <c r="AN671" s="15"/>
      <c r="AO671" s="15"/>
    </row>
    <row r="672" spans="1:41" ht="18.75">
      <c r="A672" s="15"/>
      <c r="B672" s="40"/>
      <c r="C672" s="40"/>
      <c r="D672" s="40"/>
      <c r="E672" s="40"/>
      <c r="F672" s="40"/>
      <c r="G672" s="40"/>
      <c r="H672" s="40"/>
      <c r="I672" s="40"/>
      <c r="J672" s="40"/>
      <c r="K672" s="40"/>
      <c r="L672" s="40"/>
      <c r="M672" s="40"/>
      <c r="N672" s="40"/>
      <c r="O672" s="40"/>
      <c r="P672" s="40"/>
      <c r="Q672" s="41"/>
      <c r="R672" s="41"/>
      <c r="S672" s="42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15"/>
      <c r="AI672" s="15"/>
      <c r="AJ672" s="15"/>
      <c r="AK672" s="15"/>
      <c r="AL672" s="15"/>
      <c r="AM672" s="15"/>
      <c r="AN672" s="15"/>
      <c r="AO672" s="15"/>
    </row>
    <row r="673" spans="1:41" ht="18.75">
      <c r="A673" s="15"/>
      <c r="B673" s="40"/>
      <c r="C673" s="40"/>
      <c r="D673" s="40"/>
      <c r="E673" s="40"/>
      <c r="F673" s="40"/>
      <c r="G673" s="40"/>
      <c r="H673" s="40"/>
      <c r="I673" s="40"/>
      <c r="J673" s="40"/>
      <c r="K673" s="40"/>
      <c r="L673" s="40"/>
      <c r="M673" s="40"/>
      <c r="N673" s="40"/>
      <c r="O673" s="40"/>
      <c r="P673" s="40"/>
      <c r="Q673" s="41"/>
      <c r="R673" s="41"/>
      <c r="S673" s="42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  <c r="AI673" s="15"/>
      <c r="AJ673" s="15"/>
      <c r="AK673" s="15"/>
      <c r="AL673" s="15"/>
      <c r="AM673" s="15"/>
      <c r="AN673" s="15"/>
      <c r="AO673" s="15"/>
    </row>
    <row r="674" spans="1:41" ht="18.75">
      <c r="A674" s="15"/>
      <c r="B674" s="40"/>
      <c r="C674" s="40"/>
      <c r="D674" s="40"/>
      <c r="E674" s="40"/>
      <c r="F674" s="40"/>
      <c r="G674" s="40"/>
      <c r="H674" s="40"/>
      <c r="I674" s="40"/>
      <c r="J674" s="40"/>
      <c r="K674" s="40"/>
      <c r="L674" s="40"/>
      <c r="M674" s="40"/>
      <c r="N674" s="40"/>
      <c r="O674" s="40"/>
      <c r="P674" s="40"/>
      <c r="Q674" s="41"/>
      <c r="R674" s="41"/>
      <c r="S674" s="42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15"/>
      <c r="AI674" s="15"/>
      <c r="AJ674" s="15"/>
      <c r="AK674" s="15"/>
      <c r="AL674" s="15"/>
      <c r="AM674" s="15"/>
      <c r="AN674" s="15"/>
      <c r="AO674" s="15"/>
    </row>
    <row r="675" spans="1:41" ht="18.75">
      <c r="A675" s="15"/>
      <c r="B675" s="40"/>
      <c r="C675" s="40"/>
      <c r="D675" s="40"/>
      <c r="E675" s="40"/>
      <c r="F675" s="40"/>
      <c r="G675" s="40"/>
      <c r="H675" s="40"/>
      <c r="I675" s="40"/>
      <c r="J675" s="40"/>
      <c r="K675" s="40"/>
      <c r="L675" s="40"/>
      <c r="M675" s="40"/>
      <c r="N675" s="40"/>
      <c r="O675" s="40"/>
      <c r="P675" s="40"/>
      <c r="Q675" s="41"/>
      <c r="R675" s="41"/>
      <c r="S675" s="42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15"/>
      <c r="AI675" s="15"/>
      <c r="AJ675" s="15"/>
      <c r="AK675" s="15"/>
      <c r="AL675" s="15"/>
      <c r="AM675" s="15"/>
      <c r="AN675" s="15"/>
      <c r="AO675" s="15"/>
    </row>
    <row r="676" spans="1:41" ht="18.75">
      <c r="A676" s="15"/>
      <c r="B676" s="40"/>
      <c r="C676" s="40"/>
      <c r="D676" s="40"/>
      <c r="E676" s="40"/>
      <c r="F676" s="40"/>
      <c r="G676" s="40"/>
      <c r="H676" s="40"/>
      <c r="I676" s="40"/>
      <c r="J676" s="40"/>
      <c r="K676" s="40"/>
      <c r="L676" s="40"/>
      <c r="M676" s="40"/>
      <c r="N676" s="40"/>
      <c r="O676" s="40"/>
      <c r="P676" s="40"/>
      <c r="Q676" s="41"/>
      <c r="R676" s="41"/>
      <c r="S676" s="42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15"/>
      <c r="AI676" s="15"/>
      <c r="AJ676" s="15"/>
      <c r="AK676" s="15"/>
      <c r="AL676" s="15"/>
      <c r="AM676" s="15"/>
      <c r="AN676" s="15"/>
      <c r="AO676" s="15"/>
    </row>
    <row r="677" spans="1:41" ht="18.75">
      <c r="A677" s="15"/>
      <c r="B677" s="40"/>
      <c r="C677" s="40"/>
      <c r="D677" s="40"/>
      <c r="E677" s="40"/>
      <c r="F677" s="40"/>
      <c r="G677" s="40"/>
      <c r="H677" s="40"/>
      <c r="I677" s="40"/>
      <c r="J677" s="40"/>
      <c r="K677" s="40"/>
      <c r="L677" s="40"/>
      <c r="M677" s="40"/>
      <c r="N677" s="40"/>
      <c r="O677" s="40"/>
      <c r="P677" s="40"/>
      <c r="Q677" s="41"/>
      <c r="R677" s="41"/>
      <c r="S677" s="42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  <c r="AJ677" s="15"/>
      <c r="AK677" s="15"/>
      <c r="AL677" s="15"/>
      <c r="AM677" s="15"/>
      <c r="AN677" s="15"/>
      <c r="AO677" s="15"/>
    </row>
    <row r="678" spans="1:41" ht="18.75">
      <c r="A678" s="15"/>
      <c r="B678" s="40"/>
      <c r="C678" s="40"/>
      <c r="D678" s="40"/>
      <c r="E678" s="40"/>
      <c r="F678" s="40"/>
      <c r="G678" s="40"/>
      <c r="H678" s="40"/>
      <c r="I678" s="40"/>
      <c r="J678" s="40"/>
      <c r="K678" s="40"/>
      <c r="L678" s="40"/>
      <c r="M678" s="40"/>
      <c r="N678" s="40"/>
      <c r="O678" s="40"/>
      <c r="P678" s="40"/>
      <c r="Q678" s="41"/>
      <c r="R678" s="41"/>
      <c r="S678" s="42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15"/>
      <c r="AK678" s="15"/>
      <c r="AL678" s="15"/>
      <c r="AM678" s="15"/>
      <c r="AN678" s="15"/>
      <c r="AO678" s="15"/>
    </row>
    <row r="679" spans="1:41" ht="18.75">
      <c r="A679" s="15"/>
      <c r="B679" s="40"/>
      <c r="C679" s="40"/>
      <c r="D679" s="40"/>
      <c r="E679" s="40"/>
      <c r="F679" s="40"/>
      <c r="G679" s="40"/>
      <c r="H679" s="40"/>
      <c r="I679" s="40"/>
      <c r="J679" s="40"/>
      <c r="K679" s="40"/>
      <c r="L679" s="40"/>
      <c r="M679" s="40"/>
      <c r="N679" s="40"/>
      <c r="O679" s="40"/>
      <c r="P679" s="40"/>
      <c r="Q679" s="41"/>
      <c r="R679" s="41"/>
      <c r="S679" s="42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  <c r="AJ679" s="15"/>
      <c r="AK679" s="15"/>
      <c r="AL679" s="15"/>
      <c r="AM679" s="15"/>
      <c r="AN679" s="15"/>
      <c r="AO679" s="15"/>
    </row>
    <row r="680" spans="1:41" ht="18.75">
      <c r="A680" s="15"/>
      <c r="B680" s="40"/>
      <c r="C680" s="40"/>
      <c r="D680" s="40"/>
      <c r="E680" s="40"/>
      <c r="F680" s="40"/>
      <c r="G680" s="40"/>
      <c r="H680" s="40"/>
      <c r="I680" s="40"/>
      <c r="J680" s="40"/>
      <c r="K680" s="40"/>
      <c r="L680" s="40"/>
      <c r="M680" s="40"/>
      <c r="N680" s="40"/>
      <c r="O680" s="40"/>
      <c r="P680" s="40"/>
      <c r="Q680" s="41"/>
      <c r="R680" s="41"/>
      <c r="S680" s="42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  <c r="AJ680" s="15"/>
      <c r="AK680" s="15"/>
      <c r="AL680" s="15"/>
      <c r="AM680" s="15"/>
      <c r="AN680" s="15"/>
      <c r="AO680" s="15"/>
    </row>
    <row r="681" spans="1:41" ht="18.75">
      <c r="A681" s="15"/>
      <c r="B681" s="40"/>
      <c r="C681" s="40"/>
      <c r="D681" s="40"/>
      <c r="E681" s="40"/>
      <c r="F681" s="40"/>
      <c r="G681" s="40"/>
      <c r="H681" s="40"/>
      <c r="I681" s="40"/>
      <c r="J681" s="40"/>
      <c r="K681" s="40"/>
      <c r="L681" s="40"/>
      <c r="M681" s="40"/>
      <c r="N681" s="40"/>
      <c r="O681" s="40"/>
      <c r="P681" s="40"/>
      <c r="Q681" s="41"/>
      <c r="R681" s="41"/>
      <c r="S681" s="42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15"/>
      <c r="AI681" s="15"/>
      <c r="AJ681" s="15"/>
      <c r="AK681" s="15"/>
      <c r="AL681" s="15"/>
      <c r="AM681" s="15"/>
      <c r="AN681" s="15"/>
      <c r="AO681" s="15"/>
    </row>
    <row r="682" spans="1:41" ht="18.75">
      <c r="A682" s="15"/>
      <c r="B682" s="40"/>
      <c r="C682" s="40"/>
      <c r="D682" s="40"/>
      <c r="E682" s="40"/>
      <c r="F682" s="40"/>
      <c r="G682" s="40"/>
      <c r="H682" s="40"/>
      <c r="I682" s="40"/>
      <c r="J682" s="40"/>
      <c r="K682" s="40"/>
      <c r="L682" s="40"/>
      <c r="M682" s="40"/>
      <c r="N682" s="40"/>
      <c r="O682" s="40"/>
      <c r="P682" s="40"/>
      <c r="Q682" s="41"/>
      <c r="R682" s="41"/>
      <c r="S682" s="42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15"/>
      <c r="AI682" s="15"/>
      <c r="AJ682" s="15"/>
      <c r="AK682" s="15"/>
      <c r="AL682" s="15"/>
      <c r="AM682" s="15"/>
      <c r="AN682" s="15"/>
      <c r="AO682" s="15"/>
    </row>
    <row r="683" spans="1:41" ht="18.75">
      <c r="A683" s="15"/>
      <c r="B683" s="40"/>
      <c r="C683" s="40"/>
      <c r="D683" s="40"/>
      <c r="E683" s="40"/>
      <c r="F683" s="40"/>
      <c r="G683" s="40"/>
      <c r="H683" s="40"/>
      <c r="I683" s="40"/>
      <c r="J683" s="40"/>
      <c r="K683" s="40"/>
      <c r="L683" s="40"/>
      <c r="M683" s="40"/>
      <c r="N683" s="40"/>
      <c r="O683" s="40"/>
      <c r="P683" s="40"/>
      <c r="Q683" s="41"/>
      <c r="R683" s="41"/>
      <c r="S683" s="42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15"/>
      <c r="AI683" s="15"/>
      <c r="AJ683" s="15"/>
      <c r="AK683" s="15"/>
      <c r="AL683" s="15"/>
      <c r="AM683" s="15"/>
      <c r="AN683" s="15"/>
      <c r="AO683" s="15"/>
    </row>
    <row r="684" spans="1:41" ht="18.75">
      <c r="A684" s="15"/>
      <c r="B684" s="40"/>
      <c r="C684" s="40"/>
      <c r="D684" s="40"/>
      <c r="E684" s="40"/>
      <c r="F684" s="40"/>
      <c r="G684" s="40"/>
      <c r="H684" s="40"/>
      <c r="I684" s="40"/>
      <c r="J684" s="40"/>
      <c r="K684" s="40"/>
      <c r="L684" s="40"/>
      <c r="M684" s="40"/>
      <c r="N684" s="40"/>
      <c r="O684" s="40"/>
      <c r="P684" s="40"/>
      <c r="Q684" s="41"/>
      <c r="R684" s="41"/>
      <c r="S684" s="42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H684" s="15"/>
      <c r="AI684" s="15"/>
      <c r="AJ684" s="15"/>
      <c r="AK684" s="15"/>
      <c r="AL684" s="15"/>
      <c r="AM684" s="15"/>
      <c r="AN684" s="15"/>
      <c r="AO684" s="15"/>
    </row>
    <row r="685" spans="1:41" ht="18.75">
      <c r="A685" s="15"/>
      <c r="B685" s="40"/>
      <c r="C685" s="40"/>
      <c r="D685" s="40"/>
      <c r="E685" s="40"/>
      <c r="F685" s="40"/>
      <c r="G685" s="40"/>
      <c r="H685" s="40"/>
      <c r="I685" s="40"/>
      <c r="J685" s="40"/>
      <c r="K685" s="40"/>
      <c r="L685" s="40"/>
      <c r="M685" s="40"/>
      <c r="N685" s="40"/>
      <c r="O685" s="40"/>
      <c r="P685" s="40"/>
      <c r="Q685" s="41"/>
      <c r="R685" s="41"/>
      <c r="S685" s="42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  <c r="AJ685" s="15"/>
      <c r="AK685" s="15"/>
      <c r="AL685" s="15"/>
      <c r="AM685" s="15"/>
      <c r="AN685" s="15"/>
      <c r="AO685" s="15"/>
    </row>
    <row r="686" spans="1:41" ht="18.75">
      <c r="A686" s="15"/>
      <c r="B686" s="40"/>
      <c r="C686" s="40"/>
      <c r="D686" s="40"/>
      <c r="E686" s="40"/>
      <c r="F686" s="40"/>
      <c r="G686" s="40"/>
      <c r="H686" s="40"/>
      <c r="I686" s="40"/>
      <c r="J686" s="40"/>
      <c r="K686" s="40"/>
      <c r="L686" s="40"/>
      <c r="M686" s="40"/>
      <c r="N686" s="40"/>
      <c r="O686" s="40"/>
      <c r="P686" s="40"/>
      <c r="Q686" s="41"/>
      <c r="R686" s="41"/>
      <c r="S686" s="42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  <c r="AJ686" s="15"/>
      <c r="AK686" s="15"/>
      <c r="AL686" s="15"/>
      <c r="AM686" s="15"/>
      <c r="AN686" s="15"/>
      <c r="AO686" s="15"/>
    </row>
    <row r="687" spans="1:41" ht="18.75">
      <c r="A687" s="15"/>
      <c r="B687" s="40"/>
      <c r="C687" s="40"/>
      <c r="D687" s="40"/>
      <c r="E687" s="40"/>
      <c r="F687" s="40"/>
      <c r="G687" s="40"/>
      <c r="H687" s="40"/>
      <c r="I687" s="40"/>
      <c r="J687" s="40"/>
      <c r="K687" s="40"/>
      <c r="L687" s="40"/>
      <c r="M687" s="40"/>
      <c r="N687" s="40"/>
      <c r="O687" s="40"/>
      <c r="P687" s="40"/>
      <c r="Q687" s="41"/>
      <c r="R687" s="41"/>
      <c r="S687" s="42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  <c r="AI687" s="15"/>
      <c r="AJ687" s="15"/>
      <c r="AK687" s="15"/>
      <c r="AL687" s="15"/>
      <c r="AM687" s="15"/>
      <c r="AN687" s="15"/>
      <c r="AO687" s="15"/>
    </row>
    <row r="688" spans="1:41" ht="18.75">
      <c r="A688" s="15"/>
      <c r="B688" s="40"/>
      <c r="C688" s="40"/>
      <c r="D688" s="40"/>
      <c r="E688" s="40"/>
      <c r="F688" s="40"/>
      <c r="G688" s="40"/>
      <c r="H688" s="40"/>
      <c r="I688" s="40"/>
      <c r="J688" s="40"/>
      <c r="K688" s="40"/>
      <c r="L688" s="40"/>
      <c r="M688" s="40"/>
      <c r="N688" s="40"/>
      <c r="O688" s="40"/>
      <c r="P688" s="40"/>
      <c r="Q688" s="41"/>
      <c r="R688" s="41"/>
      <c r="S688" s="42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15"/>
      <c r="AI688" s="15"/>
      <c r="AJ688" s="15"/>
      <c r="AK688" s="15"/>
      <c r="AL688" s="15"/>
      <c r="AM688" s="15"/>
      <c r="AN688" s="15"/>
      <c r="AO688" s="15"/>
    </row>
    <row r="689" spans="1:41" ht="18.75">
      <c r="A689" s="15"/>
      <c r="B689" s="40"/>
      <c r="C689" s="40"/>
      <c r="D689" s="40"/>
      <c r="E689" s="40"/>
      <c r="F689" s="40"/>
      <c r="G689" s="40"/>
      <c r="H689" s="40"/>
      <c r="I689" s="40"/>
      <c r="J689" s="40"/>
      <c r="K689" s="40"/>
      <c r="L689" s="40"/>
      <c r="M689" s="40"/>
      <c r="N689" s="40"/>
      <c r="O689" s="40"/>
      <c r="P689" s="40"/>
      <c r="Q689" s="41"/>
      <c r="R689" s="41"/>
      <c r="S689" s="42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  <c r="AJ689" s="15"/>
      <c r="AK689" s="15"/>
      <c r="AL689" s="15"/>
      <c r="AM689" s="15"/>
      <c r="AN689" s="15"/>
      <c r="AO689" s="15"/>
    </row>
    <row r="690" spans="1:41" ht="18.75">
      <c r="A690" s="15"/>
      <c r="B690" s="40"/>
      <c r="C690" s="40"/>
      <c r="D690" s="40"/>
      <c r="E690" s="40"/>
      <c r="F690" s="40"/>
      <c r="G690" s="40"/>
      <c r="H690" s="40"/>
      <c r="I690" s="40"/>
      <c r="J690" s="40"/>
      <c r="K690" s="40"/>
      <c r="L690" s="40"/>
      <c r="M690" s="40"/>
      <c r="N690" s="40"/>
      <c r="O690" s="40"/>
      <c r="P690" s="40"/>
      <c r="Q690" s="41"/>
      <c r="R690" s="41"/>
      <c r="S690" s="42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  <c r="AI690" s="15"/>
      <c r="AJ690" s="15"/>
      <c r="AK690" s="15"/>
      <c r="AL690" s="15"/>
      <c r="AM690" s="15"/>
      <c r="AN690" s="15"/>
      <c r="AO690" s="15"/>
    </row>
    <row r="691" spans="1:41" ht="18.75">
      <c r="A691" s="15"/>
      <c r="B691" s="40"/>
      <c r="C691" s="40"/>
      <c r="D691" s="40"/>
      <c r="E691" s="40"/>
      <c r="F691" s="40"/>
      <c r="G691" s="40"/>
      <c r="H691" s="40"/>
      <c r="I691" s="40"/>
      <c r="J691" s="40"/>
      <c r="K691" s="40"/>
      <c r="L691" s="40"/>
      <c r="M691" s="40"/>
      <c r="N691" s="40"/>
      <c r="O691" s="40"/>
      <c r="P691" s="40"/>
      <c r="Q691" s="41"/>
      <c r="R691" s="41"/>
      <c r="S691" s="42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H691" s="15"/>
      <c r="AI691" s="15"/>
      <c r="AJ691" s="15"/>
      <c r="AK691" s="15"/>
      <c r="AL691" s="15"/>
      <c r="AM691" s="15"/>
      <c r="AN691" s="15"/>
      <c r="AO691" s="15"/>
    </row>
    <row r="692" spans="1:41" ht="18.75">
      <c r="A692" s="15"/>
      <c r="B692" s="40"/>
      <c r="C692" s="40"/>
      <c r="D692" s="40"/>
      <c r="E692" s="40"/>
      <c r="F692" s="40"/>
      <c r="G692" s="40"/>
      <c r="H692" s="40"/>
      <c r="I692" s="40"/>
      <c r="J692" s="40"/>
      <c r="K692" s="40"/>
      <c r="L692" s="40"/>
      <c r="M692" s="40"/>
      <c r="N692" s="40"/>
      <c r="O692" s="40"/>
      <c r="P692" s="40"/>
      <c r="Q692" s="41"/>
      <c r="R692" s="41"/>
      <c r="S692" s="42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H692" s="15"/>
      <c r="AI692" s="15"/>
      <c r="AJ692" s="15"/>
      <c r="AK692" s="15"/>
      <c r="AL692" s="15"/>
      <c r="AM692" s="15"/>
      <c r="AN692" s="15"/>
      <c r="AO692" s="15"/>
    </row>
    <row r="693" spans="1:41" ht="18.75">
      <c r="A693" s="15"/>
      <c r="B693" s="40"/>
      <c r="C693" s="40"/>
      <c r="D693" s="40"/>
      <c r="E693" s="40"/>
      <c r="F693" s="40"/>
      <c r="G693" s="40"/>
      <c r="H693" s="40"/>
      <c r="I693" s="40"/>
      <c r="J693" s="40"/>
      <c r="K693" s="40"/>
      <c r="L693" s="40"/>
      <c r="M693" s="40"/>
      <c r="N693" s="40"/>
      <c r="O693" s="40"/>
      <c r="P693" s="40"/>
      <c r="Q693" s="41"/>
      <c r="R693" s="41"/>
      <c r="S693" s="42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15"/>
      <c r="AI693" s="15"/>
      <c r="AJ693" s="15"/>
      <c r="AK693" s="15"/>
      <c r="AL693" s="15"/>
      <c r="AM693" s="15"/>
      <c r="AN693" s="15"/>
      <c r="AO693" s="15"/>
    </row>
    <row r="694" spans="1:41" ht="18.75">
      <c r="A694" s="15"/>
      <c r="B694" s="40"/>
      <c r="C694" s="40"/>
      <c r="D694" s="40"/>
      <c r="E694" s="40"/>
      <c r="F694" s="40"/>
      <c r="G694" s="40"/>
      <c r="H694" s="40"/>
      <c r="I694" s="40"/>
      <c r="J694" s="40"/>
      <c r="K694" s="40"/>
      <c r="L694" s="40"/>
      <c r="M694" s="40"/>
      <c r="N694" s="40"/>
      <c r="O694" s="40"/>
      <c r="P694" s="40"/>
      <c r="Q694" s="41"/>
      <c r="R694" s="41"/>
      <c r="S694" s="42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15"/>
      <c r="AI694" s="15"/>
      <c r="AJ694" s="15"/>
      <c r="AK694" s="15"/>
      <c r="AL694" s="15"/>
      <c r="AM694" s="15"/>
      <c r="AN694" s="15"/>
      <c r="AO694" s="15"/>
    </row>
    <row r="695" spans="1:41" ht="18.75">
      <c r="A695" s="15"/>
      <c r="B695" s="40"/>
      <c r="C695" s="40"/>
      <c r="D695" s="40"/>
      <c r="E695" s="40"/>
      <c r="F695" s="40"/>
      <c r="G695" s="40"/>
      <c r="H695" s="40"/>
      <c r="I695" s="40"/>
      <c r="J695" s="40"/>
      <c r="K695" s="40"/>
      <c r="L695" s="40"/>
      <c r="M695" s="40"/>
      <c r="N695" s="40"/>
      <c r="O695" s="40"/>
      <c r="P695" s="40"/>
      <c r="Q695" s="41"/>
      <c r="R695" s="41"/>
      <c r="S695" s="42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  <c r="AI695" s="15"/>
      <c r="AJ695" s="15"/>
      <c r="AK695" s="15"/>
      <c r="AL695" s="15"/>
      <c r="AM695" s="15"/>
      <c r="AN695" s="15"/>
      <c r="AO695" s="15"/>
    </row>
    <row r="696" spans="1:41" ht="18.75">
      <c r="A696" s="15"/>
      <c r="B696" s="40"/>
      <c r="C696" s="40"/>
      <c r="D696" s="40"/>
      <c r="E696" s="40"/>
      <c r="F696" s="40"/>
      <c r="G696" s="40"/>
      <c r="H696" s="40"/>
      <c r="I696" s="40"/>
      <c r="J696" s="40"/>
      <c r="K696" s="40"/>
      <c r="L696" s="40"/>
      <c r="M696" s="40"/>
      <c r="N696" s="40"/>
      <c r="O696" s="40"/>
      <c r="P696" s="40"/>
      <c r="Q696" s="41"/>
      <c r="R696" s="41"/>
      <c r="S696" s="42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15"/>
      <c r="AI696" s="15"/>
      <c r="AJ696" s="15"/>
      <c r="AK696" s="15"/>
      <c r="AL696" s="15"/>
      <c r="AM696" s="15"/>
      <c r="AN696" s="15"/>
      <c r="AO696" s="15"/>
    </row>
    <row r="697" spans="1:41" ht="18.75">
      <c r="A697" s="15"/>
      <c r="B697" s="40"/>
      <c r="C697" s="40"/>
      <c r="D697" s="40"/>
      <c r="E697" s="40"/>
      <c r="F697" s="40"/>
      <c r="G697" s="40"/>
      <c r="H697" s="40"/>
      <c r="I697" s="40"/>
      <c r="J697" s="40"/>
      <c r="K697" s="40"/>
      <c r="L697" s="40"/>
      <c r="M697" s="40"/>
      <c r="N697" s="40"/>
      <c r="O697" s="40"/>
      <c r="P697" s="40"/>
      <c r="Q697" s="41"/>
      <c r="R697" s="41"/>
      <c r="S697" s="42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15"/>
      <c r="AI697" s="15"/>
      <c r="AJ697" s="15"/>
      <c r="AK697" s="15"/>
      <c r="AL697" s="15"/>
      <c r="AM697" s="15"/>
      <c r="AN697" s="15"/>
      <c r="AO697" s="15"/>
    </row>
    <row r="698" spans="1:41" ht="18.75">
      <c r="A698" s="15"/>
      <c r="B698" s="40"/>
      <c r="C698" s="40"/>
      <c r="D698" s="40"/>
      <c r="E698" s="40"/>
      <c r="F698" s="40"/>
      <c r="G698" s="40"/>
      <c r="H698" s="40"/>
      <c r="I698" s="40"/>
      <c r="J698" s="40"/>
      <c r="K698" s="40"/>
      <c r="L698" s="40"/>
      <c r="M698" s="40"/>
      <c r="N698" s="40"/>
      <c r="O698" s="40"/>
      <c r="P698" s="40"/>
      <c r="Q698" s="41"/>
      <c r="R698" s="41"/>
      <c r="S698" s="42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15"/>
      <c r="AI698" s="15"/>
      <c r="AJ698" s="15"/>
      <c r="AK698" s="15"/>
      <c r="AL698" s="15"/>
      <c r="AM698" s="15"/>
      <c r="AN698" s="15"/>
      <c r="AO698" s="15"/>
    </row>
    <row r="699" spans="1:41" ht="18.75">
      <c r="A699" s="15"/>
      <c r="B699" s="40"/>
      <c r="C699" s="40"/>
      <c r="D699" s="40"/>
      <c r="E699" s="40"/>
      <c r="F699" s="40"/>
      <c r="G699" s="40"/>
      <c r="H699" s="40"/>
      <c r="I699" s="40"/>
      <c r="J699" s="40"/>
      <c r="K699" s="40"/>
      <c r="L699" s="40"/>
      <c r="M699" s="40"/>
      <c r="N699" s="40"/>
      <c r="O699" s="40"/>
      <c r="P699" s="40"/>
      <c r="Q699" s="41"/>
      <c r="R699" s="41"/>
      <c r="S699" s="42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  <c r="AI699" s="15"/>
      <c r="AJ699" s="15"/>
      <c r="AK699" s="15"/>
      <c r="AL699" s="15"/>
      <c r="AM699" s="15"/>
      <c r="AN699" s="15"/>
      <c r="AO699" s="15"/>
    </row>
    <row r="700" spans="1:41" ht="18.75">
      <c r="A700" s="15"/>
      <c r="B700" s="40"/>
      <c r="C700" s="40"/>
      <c r="D700" s="40"/>
      <c r="E700" s="40"/>
      <c r="F700" s="40"/>
      <c r="G700" s="40"/>
      <c r="H700" s="40"/>
      <c r="I700" s="40"/>
      <c r="J700" s="40"/>
      <c r="K700" s="40"/>
      <c r="L700" s="40"/>
      <c r="M700" s="40"/>
      <c r="N700" s="40"/>
      <c r="O700" s="40"/>
      <c r="P700" s="40"/>
      <c r="Q700" s="41"/>
      <c r="R700" s="41"/>
      <c r="S700" s="42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15"/>
      <c r="AI700" s="15"/>
      <c r="AJ700" s="15"/>
      <c r="AK700" s="15"/>
      <c r="AL700" s="15"/>
      <c r="AM700" s="15"/>
      <c r="AN700" s="15"/>
      <c r="AO700" s="15"/>
    </row>
    <row r="701" spans="1:41" ht="18.75">
      <c r="A701" s="15"/>
      <c r="B701" s="40"/>
      <c r="C701" s="40"/>
      <c r="D701" s="40"/>
      <c r="E701" s="40"/>
      <c r="F701" s="40"/>
      <c r="G701" s="40"/>
      <c r="H701" s="40"/>
      <c r="I701" s="40"/>
      <c r="J701" s="40"/>
      <c r="K701" s="40"/>
      <c r="L701" s="40"/>
      <c r="M701" s="40"/>
      <c r="N701" s="40"/>
      <c r="O701" s="40"/>
      <c r="P701" s="40"/>
      <c r="Q701" s="41"/>
      <c r="R701" s="41"/>
      <c r="S701" s="42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H701" s="15"/>
      <c r="AI701" s="15"/>
      <c r="AJ701" s="15"/>
      <c r="AK701" s="15"/>
      <c r="AL701" s="15"/>
      <c r="AM701" s="15"/>
      <c r="AN701" s="15"/>
      <c r="AO701" s="15"/>
    </row>
    <row r="702" spans="1:41" ht="18.75">
      <c r="A702" s="15"/>
      <c r="B702" s="40"/>
      <c r="C702" s="40"/>
      <c r="D702" s="40"/>
      <c r="E702" s="40"/>
      <c r="F702" s="40"/>
      <c r="G702" s="40"/>
      <c r="H702" s="40"/>
      <c r="I702" s="40"/>
      <c r="J702" s="40"/>
      <c r="K702" s="40"/>
      <c r="L702" s="40"/>
      <c r="M702" s="40"/>
      <c r="N702" s="40"/>
      <c r="O702" s="40"/>
      <c r="P702" s="40"/>
      <c r="Q702" s="41"/>
      <c r="R702" s="41"/>
      <c r="S702" s="42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5"/>
      <c r="AI702" s="15"/>
      <c r="AJ702" s="15"/>
      <c r="AK702" s="15"/>
      <c r="AL702" s="15"/>
      <c r="AM702" s="15"/>
      <c r="AN702" s="15"/>
      <c r="AO702" s="15"/>
    </row>
    <row r="703" spans="1:41" ht="18.75">
      <c r="A703" s="15"/>
      <c r="B703" s="40"/>
      <c r="C703" s="40"/>
      <c r="D703" s="40"/>
      <c r="E703" s="40"/>
      <c r="F703" s="40"/>
      <c r="G703" s="40"/>
      <c r="H703" s="40"/>
      <c r="I703" s="40"/>
      <c r="J703" s="40"/>
      <c r="K703" s="40"/>
      <c r="L703" s="40"/>
      <c r="M703" s="40"/>
      <c r="N703" s="40"/>
      <c r="O703" s="40"/>
      <c r="P703" s="40"/>
      <c r="Q703" s="41"/>
      <c r="R703" s="41"/>
      <c r="S703" s="42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15"/>
      <c r="AI703" s="15"/>
      <c r="AJ703" s="15"/>
      <c r="AK703" s="15"/>
      <c r="AL703" s="15"/>
      <c r="AM703" s="15"/>
      <c r="AN703" s="15"/>
      <c r="AO703" s="15"/>
    </row>
    <row r="704" spans="1:41" ht="18.75">
      <c r="A704" s="15"/>
      <c r="B704" s="40"/>
      <c r="C704" s="40"/>
      <c r="D704" s="40"/>
      <c r="E704" s="40"/>
      <c r="F704" s="40"/>
      <c r="G704" s="40"/>
      <c r="H704" s="40"/>
      <c r="I704" s="40"/>
      <c r="J704" s="40"/>
      <c r="K704" s="40"/>
      <c r="L704" s="40"/>
      <c r="M704" s="40"/>
      <c r="N704" s="40"/>
      <c r="O704" s="40"/>
      <c r="P704" s="40"/>
      <c r="Q704" s="41"/>
      <c r="R704" s="41"/>
      <c r="S704" s="42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15"/>
      <c r="AI704" s="15"/>
      <c r="AJ704" s="15"/>
      <c r="AK704" s="15"/>
      <c r="AL704" s="15"/>
      <c r="AM704" s="15"/>
      <c r="AN704" s="15"/>
      <c r="AO704" s="15"/>
    </row>
    <row r="705" spans="1:41" ht="18.75">
      <c r="A705" s="15"/>
      <c r="B705" s="40"/>
      <c r="C705" s="40"/>
      <c r="D705" s="40"/>
      <c r="E705" s="40"/>
      <c r="F705" s="40"/>
      <c r="G705" s="40"/>
      <c r="H705" s="40"/>
      <c r="I705" s="40"/>
      <c r="J705" s="40"/>
      <c r="K705" s="40"/>
      <c r="L705" s="40"/>
      <c r="M705" s="40"/>
      <c r="N705" s="40"/>
      <c r="O705" s="40"/>
      <c r="P705" s="40"/>
      <c r="Q705" s="41"/>
      <c r="R705" s="41"/>
      <c r="S705" s="42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  <c r="AI705" s="15"/>
      <c r="AJ705" s="15"/>
      <c r="AK705" s="15"/>
      <c r="AL705" s="15"/>
      <c r="AM705" s="15"/>
      <c r="AN705" s="15"/>
      <c r="AO705" s="15"/>
    </row>
    <row r="706" spans="1:41" ht="18.75">
      <c r="A706" s="15"/>
      <c r="B706" s="40"/>
      <c r="C706" s="40"/>
      <c r="D706" s="40"/>
      <c r="E706" s="40"/>
      <c r="F706" s="40"/>
      <c r="G706" s="40"/>
      <c r="H706" s="40"/>
      <c r="I706" s="40"/>
      <c r="J706" s="40"/>
      <c r="K706" s="40"/>
      <c r="L706" s="40"/>
      <c r="M706" s="40"/>
      <c r="N706" s="40"/>
      <c r="O706" s="40"/>
      <c r="P706" s="40"/>
      <c r="Q706" s="41"/>
      <c r="R706" s="41"/>
      <c r="S706" s="42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15"/>
      <c r="AK706" s="15"/>
      <c r="AL706" s="15"/>
      <c r="AM706" s="15"/>
      <c r="AN706" s="15"/>
      <c r="AO706" s="15"/>
    </row>
    <row r="707" spans="1:41" ht="18.75">
      <c r="A707" s="15"/>
      <c r="B707" s="40"/>
      <c r="C707" s="40"/>
      <c r="D707" s="40"/>
      <c r="E707" s="40"/>
      <c r="F707" s="40"/>
      <c r="G707" s="40"/>
      <c r="H707" s="40"/>
      <c r="I707" s="40"/>
      <c r="J707" s="40"/>
      <c r="K707" s="40"/>
      <c r="L707" s="40"/>
      <c r="M707" s="40"/>
      <c r="N707" s="40"/>
      <c r="O707" s="40"/>
      <c r="P707" s="40"/>
      <c r="Q707" s="41"/>
      <c r="R707" s="41"/>
      <c r="S707" s="42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H707" s="15"/>
      <c r="AI707" s="15"/>
      <c r="AJ707" s="15"/>
      <c r="AK707" s="15"/>
      <c r="AL707" s="15"/>
      <c r="AM707" s="15"/>
      <c r="AN707" s="15"/>
      <c r="AO707" s="15"/>
    </row>
    <row r="708" spans="1:41" ht="18.75">
      <c r="A708" s="15"/>
      <c r="B708" s="40"/>
      <c r="C708" s="40"/>
      <c r="D708" s="40"/>
      <c r="E708" s="40"/>
      <c r="F708" s="40"/>
      <c r="G708" s="40"/>
      <c r="H708" s="40"/>
      <c r="I708" s="40"/>
      <c r="J708" s="40"/>
      <c r="K708" s="40"/>
      <c r="L708" s="40"/>
      <c r="M708" s="40"/>
      <c r="N708" s="40"/>
      <c r="O708" s="40"/>
      <c r="P708" s="40"/>
      <c r="Q708" s="41"/>
      <c r="R708" s="41"/>
      <c r="S708" s="42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H708" s="15"/>
      <c r="AI708" s="15"/>
      <c r="AJ708" s="15"/>
      <c r="AK708" s="15"/>
      <c r="AL708" s="15"/>
      <c r="AM708" s="15"/>
      <c r="AN708" s="15"/>
      <c r="AO708" s="15"/>
    </row>
    <row r="709" spans="1:41" ht="18.75">
      <c r="A709" s="15"/>
      <c r="B709" s="40"/>
      <c r="C709" s="40"/>
      <c r="D709" s="40"/>
      <c r="E709" s="40"/>
      <c r="F709" s="40"/>
      <c r="G709" s="40"/>
      <c r="H709" s="40"/>
      <c r="I709" s="40"/>
      <c r="J709" s="40"/>
      <c r="K709" s="40"/>
      <c r="L709" s="40"/>
      <c r="M709" s="40"/>
      <c r="N709" s="40"/>
      <c r="O709" s="40"/>
      <c r="P709" s="40"/>
      <c r="Q709" s="41"/>
      <c r="R709" s="41"/>
      <c r="S709" s="42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H709" s="15"/>
      <c r="AI709" s="15"/>
      <c r="AJ709" s="15"/>
      <c r="AK709" s="15"/>
      <c r="AL709" s="15"/>
      <c r="AM709" s="15"/>
      <c r="AN709" s="15"/>
      <c r="AO709" s="15"/>
    </row>
    <row r="710" spans="1:41" ht="18.75">
      <c r="A710" s="15"/>
      <c r="B710" s="40"/>
      <c r="C710" s="40"/>
      <c r="D710" s="40"/>
      <c r="E710" s="40"/>
      <c r="F710" s="40"/>
      <c r="G710" s="40"/>
      <c r="H710" s="40"/>
      <c r="I710" s="40"/>
      <c r="J710" s="40"/>
      <c r="K710" s="40"/>
      <c r="L710" s="40"/>
      <c r="M710" s="40"/>
      <c r="N710" s="40"/>
      <c r="O710" s="40"/>
      <c r="P710" s="40"/>
      <c r="Q710" s="41"/>
      <c r="R710" s="41"/>
      <c r="S710" s="42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H710" s="15"/>
      <c r="AI710" s="15"/>
      <c r="AJ710" s="15"/>
      <c r="AK710" s="15"/>
      <c r="AL710" s="15"/>
      <c r="AM710" s="15"/>
      <c r="AN710" s="15"/>
      <c r="AO710" s="15"/>
    </row>
    <row r="711" spans="1:41" ht="18.75">
      <c r="A711" s="15"/>
      <c r="B711" s="40"/>
      <c r="C711" s="40"/>
      <c r="D711" s="40"/>
      <c r="E711" s="40"/>
      <c r="F711" s="40"/>
      <c r="G711" s="40"/>
      <c r="H711" s="40"/>
      <c r="I711" s="40"/>
      <c r="J711" s="40"/>
      <c r="K711" s="40"/>
      <c r="L711" s="40"/>
      <c r="M711" s="40"/>
      <c r="N711" s="40"/>
      <c r="O711" s="40"/>
      <c r="P711" s="40"/>
      <c r="Q711" s="41"/>
      <c r="R711" s="41"/>
      <c r="S711" s="42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  <c r="AJ711" s="15"/>
      <c r="AK711" s="15"/>
      <c r="AL711" s="15"/>
      <c r="AM711" s="15"/>
      <c r="AN711" s="15"/>
      <c r="AO711" s="15"/>
    </row>
    <row r="712" spans="1:41" ht="18.75">
      <c r="A712" s="15"/>
      <c r="B712" s="40"/>
      <c r="C712" s="40"/>
      <c r="D712" s="40"/>
      <c r="E712" s="40"/>
      <c r="F712" s="40"/>
      <c r="G712" s="40"/>
      <c r="H712" s="40"/>
      <c r="I712" s="40"/>
      <c r="J712" s="40"/>
      <c r="K712" s="40"/>
      <c r="L712" s="40"/>
      <c r="M712" s="40"/>
      <c r="N712" s="40"/>
      <c r="O712" s="40"/>
      <c r="P712" s="40"/>
      <c r="Q712" s="41"/>
      <c r="R712" s="41"/>
      <c r="S712" s="42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  <c r="AJ712" s="15"/>
      <c r="AK712" s="15"/>
      <c r="AL712" s="15"/>
      <c r="AM712" s="15"/>
      <c r="AN712" s="15"/>
      <c r="AO712" s="15"/>
    </row>
    <row r="713" spans="1:41" ht="18.75">
      <c r="A713" s="15"/>
      <c r="B713" s="40"/>
      <c r="C713" s="40"/>
      <c r="D713" s="40"/>
      <c r="E713" s="40"/>
      <c r="F713" s="40"/>
      <c r="G713" s="40"/>
      <c r="H713" s="40"/>
      <c r="I713" s="40"/>
      <c r="J713" s="40"/>
      <c r="K713" s="40"/>
      <c r="L713" s="40"/>
      <c r="M713" s="40"/>
      <c r="N713" s="40"/>
      <c r="O713" s="40"/>
      <c r="P713" s="40"/>
      <c r="Q713" s="41"/>
      <c r="R713" s="41"/>
      <c r="S713" s="42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H713" s="15"/>
      <c r="AI713" s="15"/>
      <c r="AJ713" s="15"/>
      <c r="AK713" s="15"/>
      <c r="AL713" s="15"/>
      <c r="AM713" s="15"/>
      <c r="AN713" s="15"/>
      <c r="AO713" s="15"/>
    </row>
    <row r="714" spans="1:41" ht="18.75">
      <c r="A714" s="15"/>
      <c r="B714" s="40"/>
      <c r="C714" s="40"/>
      <c r="D714" s="40"/>
      <c r="E714" s="40"/>
      <c r="F714" s="40"/>
      <c r="G714" s="40"/>
      <c r="H714" s="40"/>
      <c r="I714" s="40"/>
      <c r="J714" s="40"/>
      <c r="K714" s="40"/>
      <c r="L714" s="40"/>
      <c r="M714" s="40"/>
      <c r="N714" s="40"/>
      <c r="O714" s="40"/>
      <c r="P714" s="40"/>
      <c r="Q714" s="41"/>
      <c r="R714" s="41"/>
      <c r="S714" s="42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H714" s="15"/>
      <c r="AI714" s="15"/>
      <c r="AJ714" s="15"/>
      <c r="AK714" s="15"/>
      <c r="AL714" s="15"/>
      <c r="AM714" s="15"/>
      <c r="AN714" s="15"/>
      <c r="AO714" s="15"/>
    </row>
    <row r="715" spans="1:41" ht="18.75">
      <c r="A715" s="15"/>
      <c r="B715" s="40"/>
      <c r="C715" s="40"/>
      <c r="D715" s="40"/>
      <c r="E715" s="40"/>
      <c r="F715" s="40"/>
      <c r="G715" s="40"/>
      <c r="H715" s="40"/>
      <c r="I715" s="40"/>
      <c r="J715" s="40"/>
      <c r="K715" s="40"/>
      <c r="L715" s="40"/>
      <c r="M715" s="40"/>
      <c r="N715" s="40"/>
      <c r="O715" s="40"/>
      <c r="P715" s="40"/>
      <c r="Q715" s="41"/>
      <c r="R715" s="41"/>
      <c r="S715" s="42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H715" s="15"/>
      <c r="AI715" s="15"/>
      <c r="AJ715" s="15"/>
      <c r="AK715" s="15"/>
      <c r="AL715" s="15"/>
      <c r="AM715" s="15"/>
      <c r="AN715" s="15"/>
      <c r="AO715" s="15"/>
    </row>
    <row r="716" spans="1:41" ht="18.75">
      <c r="A716" s="15"/>
      <c r="B716" s="40"/>
      <c r="C716" s="40"/>
      <c r="D716" s="40"/>
      <c r="E716" s="40"/>
      <c r="F716" s="40"/>
      <c r="G716" s="40"/>
      <c r="H716" s="40"/>
      <c r="I716" s="40"/>
      <c r="J716" s="40"/>
      <c r="K716" s="40"/>
      <c r="L716" s="40"/>
      <c r="M716" s="40"/>
      <c r="N716" s="40"/>
      <c r="O716" s="40"/>
      <c r="P716" s="40"/>
      <c r="Q716" s="41"/>
      <c r="R716" s="41"/>
      <c r="S716" s="42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H716" s="15"/>
      <c r="AI716" s="15"/>
      <c r="AJ716" s="15"/>
      <c r="AK716" s="15"/>
      <c r="AL716" s="15"/>
      <c r="AM716" s="15"/>
      <c r="AN716" s="15"/>
      <c r="AO716" s="15"/>
    </row>
    <row r="717" spans="1:41" ht="18.75">
      <c r="A717" s="15"/>
      <c r="B717" s="40"/>
      <c r="C717" s="40"/>
      <c r="D717" s="40"/>
      <c r="E717" s="40"/>
      <c r="F717" s="40"/>
      <c r="G717" s="40"/>
      <c r="H717" s="40"/>
      <c r="I717" s="40"/>
      <c r="J717" s="40"/>
      <c r="K717" s="40"/>
      <c r="L717" s="40"/>
      <c r="M717" s="40"/>
      <c r="N717" s="40"/>
      <c r="O717" s="40"/>
      <c r="P717" s="40"/>
      <c r="Q717" s="41"/>
      <c r="R717" s="41"/>
      <c r="S717" s="42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H717" s="15"/>
      <c r="AI717" s="15"/>
      <c r="AJ717" s="15"/>
      <c r="AK717" s="15"/>
      <c r="AL717" s="15"/>
      <c r="AM717" s="15"/>
      <c r="AN717" s="15"/>
      <c r="AO717" s="15"/>
    </row>
    <row r="718" spans="1:41" ht="18.75">
      <c r="A718" s="15"/>
      <c r="B718" s="40"/>
      <c r="C718" s="40"/>
      <c r="D718" s="40"/>
      <c r="E718" s="40"/>
      <c r="F718" s="40"/>
      <c r="G718" s="40"/>
      <c r="H718" s="40"/>
      <c r="I718" s="40"/>
      <c r="J718" s="40"/>
      <c r="K718" s="40"/>
      <c r="L718" s="40"/>
      <c r="M718" s="40"/>
      <c r="N718" s="40"/>
      <c r="O718" s="40"/>
      <c r="P718" s="40"/>
      <c r="Q718" s="41"/>
      <c r="R718" s="41"/>
      <c r="S718" s="42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H718" s="15"/>
      <c r="AI718" s="15"/>
      <c r="AJ718" s="15"/>
      <c r="AK718" s="15"/>
      <c r="AL718" s="15"/>
      <c r="AM718" s="15"/>
      <c r="AN718" s="15"/>
      <c r="AO718" s="15"/>
    </row>
    <row r="719" spans="1:41" ht="18.75">
      <c r="A719" s="15"/>
      <c r="B719" s="40"/>
      <c r="C719" s="40"/>
      <c r="D719" s="40"/>
      <c r="E719" s="40"/>
      <c r="F719" s="40"/>
      <c r="G719" s="40"/>
      <c r="H719" s="40"/>
      <c r="I719" s="40"/>
      <c r="J719" s="40"/>
      <c r="K719" s="40"/>
      <c r="L719" s="40"/>
      <c r="M719" s="40"/>
      <c r="N719" s="40"/>
      <c r="O719" s="40"/>
      <c r="P719" s="40"/>
      <c r="Q719" s="41"/>
      <c r="R719" s="41"/>
      <c r="S719" s="42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H719" s="15"/>
      <c r="AI719" s="15"/>
      <c r="AJ719" s="15"/>
      <c r="AK719" s="15"/>
      <c r="AL719" s="15"/>
      <c r="AM719" s="15"/>
      <c r="AN719" s="15"/>
      <c r="AO719" s="15"/>
    </row>
    <row r="720" spans="1:41" ht="18.75">
      <c r="A720" s="15"/>
      <c r="B720" s="40"/>
      <c r="C720" s="40"/>
      <c r="D720" s="40"/>
      <c r="E720" s="40"/>
      <c r="F720" s="40"/>
      <c r="G720" s="40"/>
      <c r="H720" s="40"/>
      <c r="I720" s="40"/>
      <c r="J720" s="40"/>
      <c r="K720" s="40"/>
      <c r="L720" s="40"/>
      <c r="M720" s="40"/>
      <c r="N720" s="40"/>
      <c r="O720" s="40"/>
      <c r="P720" s="40"/>
      <c r="Q720" s="41"/>
      <c r="R720" s="41"/>
      <c r="S720" s="42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  <c r="AI720" s="15"/>
      <c r="AJ720" s="15"/>
      <c r="AK720" s="15"/>
      <c r="AL720" s="15"/>
      <c r="AM720" s="15"/>
      <c r="AN720" s="15"/>
      <c r="AO720" s="15"/>
    </row>
    <row r="721" spans="1:41" ht="18.75">
      <c r="A721" s="15"/>
      <c r="B721" s="40"/>
      <c r="C721" s="40"/>
      <c r="D721" s="40"/>
      <c r="E721" s="40"/>
      <c r="F721" s="40"/>
      <c r="G721" s="40"/>
      <c r="H721" s="40"/>
      <c r="I721" s="40"/>
      <c r="J721" s="40"/>
      <c r="K721" s="40"/>
      <c r="L721" s="40"/>
      <c r="M721" s="40"/>
      <c r="N721" s="40"/>
      <c r="O721" s="40"/>
      <c r="P721" s="40"/>
      <c r="Q721" s="41"/>
      <c r="R721" s="41"/>
      <c r="S721" s="42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  <c r="AI721" s="15"/>
      <c r="AJ721" s="15"/>
      <c r="AK721" s="15"/>
      <c r="AL721" s="15"/>
      <c r="AM721" s="15"/>
      <c r="AN721" s="15"/>
      <c r="AO721" s="15"/>
    </row>
    <row r="722" spans="1:41" ht="18.75">
      <c r="A722" s="15"/>
      <c r="B722" s="40"/>
      <c r="C722" s="40"/>
      <c r="D722" s="40"/>
      <c r="E722" s="40"/>
      <c r="F722" s="40"/>
      <c r="G722" s="40"/>
      <c r="H722" s="40"/>
      <c r="I722" s="40"/>
      <c r="J722" s="40"/>
      <c r="K722" s="40"/>
      <c r="L722" s="40"/>
      <c r="M722" s="40"/>
      <c r="N722" s="40"/>
      <c r="O722" s="40"/>
      <c r="P722" s="40"/>
      <c r="Q722" s="41"/>
      <c r="R722" s="41"/>
      <c r="S722" s="42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  <c r="AI722" s="15"/>
      <c r="AJ722" s="15"/>
      <c r="AK722" s="15"/>
      <c r="AL722" s="15"/>
      <c r="AM722" s="15"/>
      <c r="AN722" s="15"/>
      <c r="AO722" s="15"/>
    </row>
    <row r="723" spans="1:41" ht="18.75">
      <c r="A723" s="15"/>
      <c r="B723" s="40"/>
      <c r="C723" s="40"/>
      <c r="D723" s="40"/>
      <c r="E723" s="40"/>
      <c r="F723" s="40"/>
      <c r="G723" s="40"/>
      <c r="H723" s="40"/>
      <c r="I723" s="40"/>
      <c r="J723" s="40"/>
      <c r="K723" s="40"/>
      <c r="L723" s="40"/>
      <c r="M723" s="40"/>
      <c r="N723" s="40"/>
      <c r="O723" s="40"/>
      <c r="P723" s="40"/>
      <c r="Q723" s="41"/>
      <c r="R723" s="41"/>
      <c r="S723" s="42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  <c r="AI723" s="15"/>
      <c r="AJ723" s="15"/>
      <c r="AK723" s="15"/>
      <c r="AL723" s="15"/>
      <c r="AM723" s="15"/>
      <c r="AN723" s="15"/>
      <c r="AO723" s="15"/>
    </row>
    <row r="724" spans="1:41" ht="18.75">
      <c r="A724" s="15"/>
      <c r="B724" s="40"/>
      <c r="C724" s="40"/>
      <c r="D724" s="40"/>
      <c r="E724" s="40"/>
      <c r="F724" s="40"/>
      <c r="G724" s="40"/>
      <c r="H724" s="40"/>
      <c r="I724" s="40"/>
      <c r="J724" s="40"/>
      <c r="K724" s="40"/>
      <c r="L724" s="40"/>
      <c r="M724" s="40"/>
      <c r="N724" s="40"/>
      <c r="O724" s="40"/>
      <c r="P724" s="40"/>
      <c r="Q724" s="41"/>
      <c r="R724" s="41"/>
      <c r="S724" s="42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H724" s="15"/>
      <c r="AI724" s="15"/>
      <c r="AJ724" s="15"/>
      <c r="AK724" s="15"/>
      <c r="AL724" s="15"/>
      <c r="AM724" s="15"/>
      <c r="AN724" s="15"/>
      <c r="AO724" s="15"/>
    </row>
    <row r="725" spans="1:41" ht="18.75">
      <c r="A725" s="15"/>
      <c r="B725" s="40"/>
      <c r="C725" s="40"/>
      <c r="D725" s="40"/>
      <c r="E725" s="40"/>
      <c r="F725" s="40"/>
      <c r="G725" s="40"/>
      <c r="H725" s="40"/>
      <c r="I725" s="40"/>
      <c r="J725" s="40"/>
      <c r="K725" s="40"/>
      <c r="L725" s="40"/>
      <c r="M725" s="40"/>
      <c r="N725" s="40"/>
      <c r="O725" s="40"/>
      <c r="P725" s="40"/>
      <c r="Q725" s="41"/>
      <c r="R725" s="41"/>
      <c r="S725" s="42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H725" s="15"/>
      <c r="AI725" s="15"/>
      <c r="AJ725" s="15"/>
      <c r="AK725" s="15"/>
      <c r="AL725" s="15"/>
      <c r="AM725" s="15"/>
      <c r="AN725" s="15"/>
      <c r="AO725" s="15"/>
    </row>
    <row r="726" spans="1:41" ht="18.75">
      <c r="A726" s="15"/>
      <c r="B726" s="40"/>
      <c r="C726" s="40"/>
      <c r="D726" s="40"/>
      <c r="E726" s="40"/>
      <c r="F726" s="40"/>
      <c r="G726" s="40"/>
      <c r="H726" s="40"/>
      <c r="I726" s="40"/>
      <c r="J726" s="40"/>
      <c r="K726" s="40"/>
      <c r="L726" s="40"/>
      <c r="M726" s="40"/>
      <c r="N726" s="40"/>
      <c r="O726" s="40"/>
      <c r="P726" s="40"/>
      <c r="Q726" s="41"/>
      <c r="R726" s="41"/>
      <c r="S726" s="42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  <c r="AJ726" s="15"/>
      <c r="AK726" s="15"/>
      <c r="AL726" s="15"/>
      <c r="AM726" s="15"/>
      <c r="AN726" s="15"/>
      <c r="AO726" s="15"/>
    </row>
    <row r="727" spans="1:41" ht="18.75">
      <c r="A727" s="15"/>
      <c r="B727" s="40"/>
      <c r="C727" s="40"/>
      <c r="D727" s="40"/>
      <c r="E727" s="40"/>
      <c r="F727" s="40"/>
      <c r="G727" s="40"/>
      <c r="H727" s="40"/>
      <c r="I727" s="40"/>
      <c r="J727" s="40"/>
      <c r="K727" s="40"/>
      <c r="L727" s="40"/>
      <c r="M727" s="40"/>
      <c r="N727" s="40"/>
      <c r="O727" s="40"/>
      <c r="P727" s="40"/>
      <c r="Q727" s="41"/>
      <c r="R727" s="41"/>
      <c r="S727" s="42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  <c r="AI727" s="15"/>
      <c r="AJ727" s="15"/>
      <c r="AK727" s="15"/>
      <c r="AL727" s="15"/>
      <c r="AM727" s="15"/>
      <c r="AN727" s="15"/>
      <c r="AO727" s="15"/>
    </row>
    <row r="728" spans="1:41" ht="18.75">
      <c r="A728" s="15"/>
      <c r="B728" s="40"/>
      <c r="C728" s="40"/>
      <c r="D728" s="40"/>
      <c r="E728" s="40"/>
      <c r="F728" s="40"/>
      <c r="G728" s="40"/>
      <c r="H728" s="40"/>
      <c r="I728" s="40"/>
      <c r="J728" s="40"/>
      <c r="K728" s="40"/>
      <c r="L728" s="40"/>
      <c r="M728" s="40"/>
      <c r="N728" s="40"/>
      <c r="O728" s="40"/>
      <c r="P728" s="40"/>
      <c r="Q728" s="41"/>
      <c r="R728" s="41"/>
      <c r="S728" s="42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  <c r="AI728" s="15"/>
      <c r="AJ728" s="15"/>
      <c r="AK728" s="15"/>
      <c r="AL728" s="15"/>
      <c r="AM728" s="15"/>
      <c r="AN728" s="15"/>
      <c r="AO728" s="15"/>
    </row>
    <row r="729" spans="1:41" ht="18.75">
      <c r="A729" s="15"/>
      <c r="B729" s="40"/>
      <c r="C729" s="40"/>
      <c r="D729" s="40"/>
      <c r="E729" s="40"/>
      <c r="F729" s="40"/>
      <c r="G729" s="40"/>
      <c r="H729" s="40"/>
      <c r="I729" s="40"/>
      <c r="J729" s="40"/>
      <c r="K729" s="40"/>
      <c r="L729" s="40"/>
      <c r="M729" s="40"/>
      <c r="N729" s="40"/>
      <c r="O729" s="40"/>
      <c r="P729" s="40"/>
      <c r="Q729" s="41"/>
      <c r="R729" s="41"/>
      <c r="S729" s="42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  <c r="AI729" s="15"/>
      <c r="AJ729" s="15"/>
      <c r="AK729" s="15"/>
      <c r="AL729" s="15"/>
      <c r="AM729" s="15"/>
      <c r="AN729" s="15"/>
      <c r="AO729" s="15"/>
    </row>
    <row r="730" spans="1:41" ht="18.75">
      <c r="A730" s="15"/>
      <c r="B730" s="40"/>
      <c r="C730" s="40"/>
      <c r="D730" s="40"/>
      <c r="E730" s="40"/>
      <c r="F730" s="40"/>
      <c r="G730" s="40"/>
      <c r="H730" s="40"/>
      <c r="I730" s="40"/>
      <c r="J730" s="40"/>
      <c r="K730" s="40"/>
      <c r="L730" s="40"/>
      <c r="M730" s="40"/>
      <c r="N730" s="40"/>
      <c r="O730" s="40"/>
      <c r="P730" s="40"/>
      <c r="Q730" s="41"/>
      <c r="R730" s="41"/>
      <c r="S730" s="42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  <c r="AI730" s="15"/>
      <c r="AJ730" s="15"/>
      <c r="AK730" s="15"/>
      <c r="AL730" s="15"/>
      <c r="AM730" s="15"/>
      <c r="AN730" s="15"/>
      <c r="AO730" s="15"/>
    </row>
    <row r="731" spans="1:41" ht="18.75">
      <c r="A731" s="15"/>
      <c r="B731" s="40"/>
      <c r="C731" s="40"/>
      <c r="D731" s="40"/>
      <c r="E731" s="40"/>
      <c r="F731" s="40"/>
      <c r="G731" s="40"/>
      <c r="H731" s="40"/>
      <c r="I731" s="40"/>
      <c r="J731" s="40"/>
      <c r="K731" s="40"/>
      <c r="L731" s="40"/>
      <c r="M731" s="40"/>
      <c r="N731" s="40"/>
      <c r="O731" s="40"/>
      <c r="P731" s="40"/>
      <c r="Q731" s="41"/>
      <c r="R731" s="41"/>
      <c r="S731" s="42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  <c r="AJ731" s="15"/>
      <c r="AK731" s="15"/>
      <c r="AL731" s="15"/>
      <c r="AM731" s="15"/>
      <c r="AN731" s="15"/>
      <c r="AO731" s="15"/>
    </row>
    <row r="732" spans="1:41" ht="18.75">
      <c r="A732" s="15"/>
      <c r="B732" s="40"/>
      <c r="C732" s="40"/>
      <c r="D732" s="40"/>
      <c r="E732" s="40"/>
      <c r="F732" s="40"/>
      <c r="G732" s="40"/>
      <c r="H732" s="40"/>
      <c r="I732" s="40"/>
      <c r="J732" s="40"/>
      <c r="K732" s="40"/>
      <c r="L732" s="40"/>
      <c r="M732" s="40"/>
      <c r="N732" s="40"/>
      <c r="O732" s="40"/>
      <c r="P732" s="40"/>
      <c r="Q732" s="41"/>
      <c r="R732" s="41"/>
      <c r="S732" s="42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  <c r="AI732" s="15"/>
      <c r="AJ732" s="15"/>
      <c r="AK732" s="15"/>
      <c r="AL732" s="15"/>
      <c r="AM732" s="15"/>
      <c r="AN732" s="15"/>
      <c r="AO732" s="15"/>
    </row>
    <row r="733" spans="1:41" ht="18.75">
      <c r="A733" s="15"/>
      <c r="B733" s="40"/>
      <c r="C733" s="40"/>
      <c r="D733" s="40"/>
      <c r="E733" s="40"/>
      <c r="F733" s="40"/>
      <c r="G733" s="40"/>
      <c r="H733" s="40"/>
      <c r="I733" s="40"/>
      <c r="J733" s="40"/>
      <c r="K733" s="40"/>
      <c r="L733" s="40"/>
      <c r="M733" s="40"/>
      <c r="N733" s="40"/>
      <c r="O733" s="40"/>
      <c r="P733" s="40"/>
      <c r="Q733" s="41"/>
      <c r="R733" s="41"/>
      <c r="S733" s="42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  <c r="AI733" s="15"/>
      <c r="AJ733" s="15"/>
      <c r="AK733" s="15"/>
      <c r="AL733" s="15"/>
      <c r="AM733" s="15"/>
      <c r="AN733" s="15"/>
      <c r="AO733" s="15"/>
    </row>
    <row r="734" spans="1:41" ht="18.75">
      <c r="A734" s="15"/>
      <c r="B734" s="40"/>
      <c r="C734" s="40"/>
      <c r="D734" s="40"/>
      <c r="E734" s="40"/>
      <c r="F734" s="40"/>
      <c r="G734" s="40"/>
      <c r="H734" s="40"/>
      <c r="I734" s="40"/>
      <c r="J734" s="40"/>
      <c r="K734" s="40"/>
      <c r="L734" s="40"/>
      <c r="M734" s="40"/>
      <c r="N734" s="40"/>
      <c r="O734" s="40"/>
      <c r="P734" s="40"/>
      <c r="Q734" s="41"/>
      <c r="R734" s="41"/>
      <c r="S734" s="42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  <c r="AI734" s="15"/>
      <c r="AJ734" s="15"/>
      <c r="AK734" s="15"/>
      <c r="AL734" s="15"/>
      <c r="AM734" s="15"/>
      <c r="AN734" s="15"/>
      <c r="AO734" s="15"/>
    </row>
    <row r="735" spans="1:41" ht="18.75">
      <c r="A735" s="15"/>
      <c r="B735" s="40"/>
      <c r="C735" s="40"/>
      <c r="D735" s="40"/>
      <c r="E735" s="40"/>
      <c r="F735" s="40"/>
      <c r="G735" s="40"/>
      <c r="H735" s="40"/>
      <c r="I735" s="40"/>
      <c r="J735" s="40"/>
      <c r="K735" s="40"/>
      <c r="L735" s="40"/>
      <c r="M735" s="40"/>
      <c r="N735" s="40"/>
      <c r="O735" s="40"/>
      <c r="P735" s="40"/>
      <c r="Q735" s="41"/>
      <c r="R735" s="41"/>
      <c r="S735" s="42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  <c r="AJ735" s="15"/>
      <c r="AK735" s="15"/>
      <c r="AL735" s="15"/>
      <c r="AM735" s="15"/>
      <c r="AN735" s="15"/>
      <c r="AO735" s="15"/>
    </row>
    <row r="736" spans="1:41" ht="18.75">
      <c r="A736" s="15"/>
      <c r="B736" s="40"/>
      <c r="C736" s="40"/>
      <c r="D736" s="40"/>
      <c r="E736" s="40"/>
      <c r="F736" s="40"/>
      <c r="G736" s="40"/>
      <c r="H736" s="40"/>
      <c r="I736" s="40"/>
      <c r="J736" s="40"/>
      <c r="K736" s="40"/>
      <c r="L736" s="40"/>
      <c r="M736" s="40"/>
      <c r="N736" s="40"/>
      <c r="O736" s="40"/>
      <c r="P736" s="40"/>
      <c r="Q736" s="41"/>
      <c r="R736" s="41"/>
      <c r="S736" s="42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  <c r="AJ736" s="15"/>
      <c r="AK736" s="15"/>
      <c r="AL736" s="15"/>
      <c r="AM736" s="15"/>
      <c r="AN736" s="15"/>
      <c r="AO736" s="15"/>
    </row>
    <row r="737" spans="1:41" ht="18.75">
      <c r="A737" s="15"/>
      <c r="B737" s="40"/>
      <c r="C737" s="40"/>
      <c r="D737" s="40"/>
      <c r="E737" s="40"/>
      <c r="F737" s="40"/>
      <c r="G737" s="40"/>
      <c r="H737" s="40"/>
      <c r="I737" s="40"/>
      <c r="J737" s="40"/>
      <c r="K737" s="40"/>
      <c r="L737" s="40"/>
      <c r="M737" s="40"/>
      <c r="N737" s="40"/>
      <c r="O737" s="40"/>
      <c r="P737" s="40"/>
      <c r="Q737" s="41"/>
      <c r="R737" s="41"/>
      <c r="S737" s="42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15"/>
      <c r="AK737" s="15"/>
      <c r="AL737" s="15"/>
      <c r="AM737" s="15"/>
      <c r="AN737" s="15"/>
      <c r="AO737" s="15"/>
    </row>
    <row r="738" spans="1:41" ht="18.75">
      <c r="A738" s="15"/>
      <c r="B738" s="40"/>
      <c r="C738" s="40"/>
      <c r="D738" s="40"/>
      <c r="E738" s="40"/>
      <c r="F738" s="40"/>
      <c r="G738" s="40"/>
      <c r="H738" s="40"/>
      <c r="I738" s="40"/>
      <c r="J738" s="40"/>
      <c r="K738" s="40"/>
      <c r="L738" s="40"/>
      <c r="M738" s="40"/>
      <c r="N738" s="40"/>
      <c r="O738" s="40"/>
      <c r="P738" s="40"/>
      <c r="Q738" s="41"/>
      <c r="R738" s="41"/>
      <c r="S738" s="42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  <c r="AJ738" s="15"/>
      <c r="AK738" s="15"/>
      <c r="AL738" s="15"/>
      <c r="AM738" s="15"/>
      <c r="AN738" s="15"/>
      <c r="AO738" s="15"/>
    </row>
    <row r="739" spans="1:41" ht="18.75">
      <c r="A739" s="15"/>
      <c r="B739" s="40"/>
      <c r="C739" s="40"/>
      <c r="D739" s="40"/>
      <c r="E739" s="40"/>
      <c r="F739" s="40"/>
      <c r="G739" s="40"/>
      <c r="H739" s="40"/>
      <c r="I739" s="40"/>
      <c r="J739" s="40"/>
      <c r="K739" s="40"/>
      <c r="L739" s="40"/>
      <c r="M739" s="40"/>
      <c r="N739" s="40"/>
      <c r="O739" s="40"/>
      <c r="P739" s="40"/>
      <c r="Q739" s="41"/>
      <c r="R739" s="41"/>
      <c r="S739" s="42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H739" s="15"/>
      <c r="AI739" s="15"/>
      <c r="AJ739" s="15"/>
      <c r="AK739" s="15"/>
      <c r="AL739" s="15"/>
      <c r="AM739" s="15"/>
      <c r="AN739" s="15"/>
      <c r="AO739" s="15"/>
    </row>
    <row r="740" spans="1:41" ht="18.75">
      <c r="A740" s="15"/>
      <c r="B740" s="40"/>
      <c r="C740" s="40"/>
      <c r="D740" s="40"/>
      <c r="E740" s="40"/>
      <c r="F740" s="40"/>
      <c r="G740" s="40"/>
      <c r="H740" s="40"/>
      <c r="I740" s="40"/>
      <c r="J740" s="40"/>
      <c r="K740" s="40"/>
      <c r="L740" s="40"/>
      <c r="M740" s="40"/>
      <c r="N740" s="40"/>
      <c r="O740" s="40"/>
      <c r="P740" s="40"/>
      <c r="Q740" s="41"/>
      <c r="R740" s="41"/>
      <c r="S740" s="42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H740" s="15"/>
      <c r="AI740" s="15"/>
      <c r="AJ740" s="15"/>
      <c r="AK740" s="15"/>
      <c r="AL740" s="15"/>
      <c r="AM740" s="15"/>
      <c r="AN740" s="15"/>
      <c r="AO740" s="15"/>
    </row>
    <row r="741" spans="1:41" ht="18.75">
      <c r="A741" s="15"/>
      <c r="B741" s="40"/>
      <c r="C741" s="40"/>
      <c r="D741" s="40"/>
      <c r="E741" s="40"/>
      <c r="F741" s="40"/>
      <c r="G741" s="40"/>
      <c r="H741" s="40"/>
      <c r="I741" s="40"/>
      <c r="J741" s="40"/>
      <c r="K741" s="40"/>
      <c r="L741" s="40"/>
      <c r="M741" s="40"/>
      <c r="N741" s="40"/>
      <c r="O741" s="40"/>
      <c r="P741" s="40"/>
      <c r="Q741" s="41"/>
      <c r="R741" s="41"/>
      <c r="S741" s="42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  <c r="AJ741" s="15"/>
      <c r="AK741" s="15"/>
      <c r="AL741" s="15"/>
      <c r="AM741" s="15"/>
      <c r="AN741" s="15"/>
      <c r="AO741" s="15"/>
    </row>
    <row r="742" spans="1:41" ht="18.75">
      <c r="A742" s="15"/>
      <c r="B742" s="40"/>
      <c r="C742" s="40"/>
      <c r="D742" s="40"/>
      <c r="E742" s="40"/>
      <c r="F742" s="40"/>
      <c r="G742" s="40"/>
      <c r="H742" s="40"/>
      <c r="I742" s="40"/>
      <c r="J742" s="40"/>
      <c r="K742" s="40"/>
      <c r="L742" s="40"/>
      <c r="M742" s="40"/>
      <c r="N742" s="40"/>
      <c r="O742" s="40"/>
      <c r="P742" s="40"/>
      <c r="Q742" s="41"/>
      <c r="R742" s="41"/>
      <c r="S742" s="42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  <c r="AJ742" s="15"/>
      <c r="AK742" s="15"/>
      <c r="AL742" s="15"/>
      <c r="AM742" s="15"/>
      <c r="AN742" s="15"/>
      <c r="AO742" s="15"/>
    </row>
    <row r="743" spans="1:41" ht="18.75">
      <c r="A743" s="15"/>
      <c r="B743" s="40"/>
      <c r="C743" s="40"/>
      <c r="D743" s="40"/>
      <c r="E743" s="40"/>
      <c r="F743" s="40"/>
      <c r="G743" s="40"/>
      <c r="H743" s="40"/>
      <c r="I743" s="40"/>
      <c r="J743" s="40"/>
      <c r="K743" s="40"/>
      <c r="L743" s="40"/>
      <c r="M743" s="40"/>
      <c r="N743" s="40"/>
      <c r="O743" s="40"/>
      <c r="P743" s="40"/>
      <c r="Q743" s="41"/>
      <c r="R743" s="41"/>
      <c r="S743" s="42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  <c r="AI743" s="15"/>
      <c r="AJ743" s="15"/>
      <c r="AK743" s="15"/>
      <c r="AL743" s="15"/>
      <c r="AM743" s="15"/>
      <c r="AN743" s="15"/>
      <c r="AO743" s="15"/>
    </row>
    <row r="744" spans="1:41" ht="18.75">
      <c r="A744" s="15"/>
      <c r="B744" s="40"/>
      <c r="C744" s="40"/>
      <c r="D744" s="40"/>
      <c r="E744" s="40"/>
      <c r="F744" s="40"/>
      <c r="G744" s="40"/>
      <c r="H744" s="40"/>
      <c r="I744" s="40"/>
      <c r="J744" s="40"/>
      <c r="K744" s="40"/>
      <c r="L744" s="40"/>
      <c r="M744" s="40"/>
      <c r="N744" s="40"/>
      <c r="O744" s="40"/>
      <c r="P744" s="40"/>
      <c r="Q744" s="41"/>
      <c r="R744" s="41"/>
      <c r="S744" s="42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15"/>
      <c r="AK744" s="15"/>
      <c r="AL744" s="15"/>
      <c r="AM744" s="15"/>
      <c r="AN744" s="15"/>
      <c r="AO744" s="15"/>
    </row>
    <row r="745" spans="1:41" ht="18.75">
      <c r="A745" s="15"/>
      <c r="B745" s="40"/>
      <c r="C745" s="40"/>
      <c r="D745" s="40"/>
      <c r="E745" s="40"/>
      <c r="F745" s="40"/>
      <c r="G745" s="40"/>
      <c r="H745" s="40"/>
      <c r="I745" s="40"/>
      <c r="J745" s="40"/>
      <c r="K745" s="40"/>
      <c r="L745" s="40"/>
      <c r="M745" s="40"/>
      <c r="N745" s="40"/>
      <c r="O745" s="40"/>
      <c r="P745" s="40"/>
      <c r="Q745" s="41"/>
      <c r="R745" s="41"/>
      <c r="S745" s="42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  <c r="AJ745" s="15"/>
      <c r="AK745" s="15"/>
      <c r="AL745" s="15"/>
      <c r="AM745" s="15"/>
      <c r="AN745" s="15"/>
      <c r="AO745" s="15"/>
    </row>
    <row r="746" spans="1:41" ht="18.75">
      <c r="A746" s="15"/>
      <c r="B746" s="40"/>
      <c r="C746" s="40"/>
      <c r="D746" s="40"/>
      <c r="E746" s="40"/>
      <c r="F746" s="40"/>
      <c r="G746" s="40"/>
      <c r="H746" s="40"/>
      <c r="I746" s="40"/>
      <c r="J746" s="40"/>
      <c r="K746" s="40"/>
      <c r="L746" s="40"/>
      <c r="M746" s="40"/>
      <c r="N746" s="40"/>
      <c r="O746" s="40"/>
      <c r="P746" s="40"/>
      <c r="Q746" s="41"/>
      <c r="R746" s="41"/>
      <c r="S746" s="42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H746" s="15"/>
      <c r="AI746" s="15"/>
      <c r="AJ746" s="15"/>
      <c r="AK746" s="15"/>
      <c r="AL746" s="15"/>
      <c r="AM746" s="15"/>
      <c r="AN746" s="15"/>
      <c r="AO746" s="15"/>
    </row>
    <row r="747" spans="1:41" ht="18.75">
      <c r="A747" s="15"/>
      <c r="B747" s="40"/>
      <c r="C747" s="40"/>
      <c r="D747" s="40"/>
      <c r="E747" s="40"/>
      <c r="F747" s="40"/>
      <c r="G747" s="40"/>
      <c r="H747" s="40"/>
      <c r="I747" s="40"/>
      <c r="J747" s="40"/>
      <c r="K747" s="40"/>
      <c r="L747" s="40"/>
      <c r="M747" s="40"/>
      <c r="N747" s="40"/>
      <c r="O747" s="40"/>
      <c r="P747" s="40"/>
      <c r="Q747" s="41"/>
      <c r="R747" s="41"/>
      <c r="S747" s="42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  <c r="AI747" s="15"/>
      <c r="AJ747" s="15"/>
      <c r="AK747" s="15"/>
      <c r="AL747" s="15"/>
      <c r="AM747" s="15"/>
      <c r="AN747" s="15"/>
      <c r="AO747" s="15"/>
    </row>
    <row r="748" spans="1:41" ht="18.75">
      <c r="A748" s="15"/>
      <c r="B748" s="40"/>
      <c r="C748" s="40"/>
      <c r="D748" s="40"/>
      <c r="E748" s="40"/>
      <c r="F748" s="40"/>
      <c r="G748" s="40"/>
      <c r="H748" s="40"/>
      <c r="I748" s="40"/>
      <c r="J748" s="40"/>
      <c r="K748" s="40"/>
      <c r="L748" s="40"/>
      <c r="M748" s="40"/>
      <c r="N748" s="40"/>
      <c r="O748" s="40"/>
      <c r="P748" s="40"/>
      <c r="Q748" s="41"/>
      <c r="R748" s="41"/>
      <c r="S748" s="42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H748" s="15"/>
      <c r="AI748" s="15"/>
      <c r="AJ748" s="15"/>
      <c r="AK748" s="15"/>
      <c r="AL748" s="15"/>
      <c r="AM748" s="15"/>
      <c r="AN748" s="15"/>
      <c r="AO748" s="15"/>
    </row>
    <row r="749" spans="1:41" ht="18.75">
      <c r="A749" s="15"/>
      <c r="B749" s="40"/>
      <c r="C749" s="40"/>
      <c r="D749" s="40"/>
      <c r="E749" s="40"/>
      <c r="F749" s="40"/>
      <c r="G749" s="40"/>
      <c r="H749" s="40"/>
      <c r="I749" s="40"/>
      <c r="J749" s="40"/>
      <c r="K749" s="40"/>
      <c r="L749" s="40"/>
      <c r="M749" s="40"/>
      <c r="N749" s="40"/>
      <c r="O749" s="40"/>
      <c r="P749" s="40"/>
      <c r="Q749" s="41"/>
      <c r="R749" s="41"/>
      <c r="S749" s="42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  <c r="AI749" s="15"/>
      <c r="AJ749" s="15"/>
      <c r="AK749" s="15"/>
      <c r="AL749" s="15"/>
      <c r="AM749" s="15"/>
      <c r="AN749" s="15"/>
      <c r="AO749" s="15"/>
    </row>
    <row r="750" spans="1:41" ht="18.75">
      <c r="A750" s="15"/>
      <c r="B750" s="40"/>
      <c r="C750" s="40"/>
      <c r="D750" s="40"/>
      <c r="E750" s="40"/>
      <c r="F750" s="40"/>
      <c r="G750" s="40"/>
      <c r="H750" s="40"/>
      <c r="I750" s="40"/>
      <c r="J750" s="40"/>
      <c r="K750" s="40"/>
      <c r="L750" s="40"/>
      <c r="M750" s="40"/>
      <c r="N750" s="40"/>
      <c r="O750" s="40"/>
      <c r="P750" s="40"/>
      <c r="Q750" s="41"/>
      <c r="R750" s="41"/>
      <c r="S750" s="42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  <c r="AI750" s="15"/>
      <c r="AJ750" s="15"/>
      <c r="AK750" s="15"/>
      <c r="AL750" s="15"/>
      <c r="AM750" s="15"/>
      <c r="AN750" s="15"/>
      <c r="AO750" s="15"/>
    </row>
    <row r="751" spans="1:41" ht="18.75">
      <c r="A751" s="15"/>
      <c r="B751" s="40"/>
      <c r="C751" s="40"/>
      <c r="D751" s="40"/>
      <c r="E751" s="40"/>
      <c r="F751" s="40"/>
      <c r="G751" s="40"/>
      <c r="H751" s="40"/>
      <c r="I751" s="40"/>
      <c r="J751" s="40"/>
      <c r="K751" s="40"/>
      <c r="L751" s="40"/>
      <c r="M751" s="40"/>
      <c r="N751" s="40"/>
      <c r="O751" s="40"/>
      <c r="P751" s="40"/>
      <c r="Q751" s="41"/>
      <c r="R751" s="41"/>
      <c r="S751" s="42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H751" s="15"/>
      <c r="AI751" s="15"/>
      <c r="AJ751" s="15"/>
      <c r="AK751" s="15"/>
      <c r="AL751" s="15"/>
      <c r="AM751" s="15"/>
      <c r="AN751" s="15"/>
      <c r="AO751" s="15"/>
    </row>
    <row r="752" spans="1:41" ht="18.75">
      <c r="A752" s="15"/>
      <c r="B752" s="40"/>
      <c r="C752" s="40"/>
      <c r="D752" s="40"/>
      <c r="E752" s="40"/>
      <c r="F752" s="40"/>
      <c r="G752" s="40"/>
      <c r="H752" s="40"/>
      <c r="I752" s="40"/>
      <c r="J752" s="40"/>
      <c r="K752" s="40"/>
      <c r="L752" s="40"/>
      <c r="M752" s="40"/>
      <c r="N752" s="40"/>
      <c r="O752" s="40"/>
      <c r="P752" s="40"/>
      <c r="Q752" s="41"/>
      <c r="R752" s="41"/>
      <c r="S752" s="42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H752" s="15"/>
      <c r="AI752" s="15"/>
      <c r="AJ752" s="15"/>
      <c r="AK752" s="15"/>
      <c r="AL752" s="15"/>
      <c r="AM752" s="15"/>
      <c r="AN752" s="15"/>
      <c r="AO752" s="15"/>
    </row>
    <row r="753" spans="1:41" ht="18.75">
      <c r="A753" s="15"/>
      <c r="B753" s="40"/>
      <c r="C753" s="40"/>
      <c r="D753" s="40"/>
      <c r="E753" s="40"/>
      <c r="F753" s="40"/>
      <c r="G753" s="40"/>
      <c r="H753" s="40"/>
      <c r="I753" s="40"/>
      <c r="J753" s="40"/>
      <c r="K753" s="40"/>
      <c r="L753" s="40"/>
      <c r="M753" s="40"/>
      <c r="N753" s="40"/>
      <c r="O753" s="40"/>
      <c r="P753" s="40"/>
      <c r="Q753" s="41"/>
      <c r="R753" s="41"/>
      <c r="S753" s="42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H753" s="15"/>
      <c r="AI753" s="15"/>
      <c r="AJ753" s="15"/>
      <c r="AK753" s="15"/>
      <c r="AL753" s="15"/>
      <c r="AM753" s="15"/>
      <c r="AN753" s="15"/>
      <c r="AO753" s="15"/>
    </row>
    <row r="754" spans="1:41" ht="18.75">
      <c r="A754" s="15"/>
      <c r="B754" s="40"/>
      <c r="C754" s="40"/>
      <c r="D754" s="40"/>
      <c r="E754" s="40"/>
      <c r="F754" s="40"/>
      <c r="G754" s="40"/>
      <c r="H754" s="40"/>
      <c r="I754" s="40"/>
      <c r="J754" s="40"/>
      <c r="K754" s="40"/>
      <c r="L754" s="40"/>
      <c r="M754" s="40"/>
      <c r="N754" s="40"/>
      <c r="O754" s="40"/>
      <c r="P754" s="40"/>
      <c r="Q754" s="41"/>
      <c r="R754" s="41"/>
      <c r="S754" s="42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H754" s="15"/>
      <c r="AI754" s="15"/>
      <c r="AJ754" s="15"/>
      <c r="AK754" s="15"/>
      <c r="AL754" s="15"/>
      <c r="AM754" s="15"/>
      <c r="AN754" s="15"/>
      <c r="AO754" s="15"/>
    </row>
    <row r="755" spans="1:41" ht="18.75">
      <c r="A755" s="15"/>
      <c r="B755" s="40"/>
      <c r="C755" s="40"/>
      <c r="D755" s="40"/>
      <c r="E755" s="40"/>
      <c r="F755" s="40"/>
      <c r="G755" s="40"/>
      <c r="H755" s="40"/>
      <c r="I755" s="40"/>
      <c r="J755" s="40"/>
      <c r="K755" s="40"/>
      <c r="L755" s="40"/>
      <c r="M755" s="40"/>
      <c r="N755" s="40"/>
      <c r="O755" s="40"/>
      <c r="P755" s="40"/>
      <c r="Q755" s="41"/>
      <c r="R755" s="41"/>
      <c r="S755" s="42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H755" s="15"/>
      <c r="AI755" s="15"/>
      <c r="AJ755" s="15"/>
      <c r="AK755" s="15"/>
      <c r="AL755" s="15"/>
      <c r="AM755" s="15"/>
      <c r="AN755" s="15"/>
      <c r="AO755" s="15"/>
    </row>
    <row r="756" spans="1:41" ht="18.75">
      <c r="A756" s="15"/>
      <c r="B756" s="40"/>
      <c r="C756" s="40"/>
      <c r="D756" s="40"/>
      <c r="E756" s="40"/>
      <c r="F756" s="40"/>
      <c r="G756" s="40"/>
      <c r="H756" s="40"/>
      <c r="I756" s="40"/>
      <c r="J756" s="40"/>
      <c r="K756" s="40"/>
      <c r="L756" s="40"/>
      <c r="M756" s="40"/>
      <c r="N756" s="40"/>
      <c r="O756" s="40"/>
      <c r="P756" s="40"/>
      <c r="Q756" s="41"/>
      <c r="R756" s="41"/>
      <c r="S756" s="42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H756" s="15"/>
      <c r="AI756" s="15"/>
      <c r="AJ756" s="15"/>
      <c r="AK756" s="15"/>
      <c r="AL756" s="15"/>
      <c r="AM756" s="15"/>
      <c r="AN756" s="15"/>
      <c r="AO756" s="15"/>
    </row>
    <row r="757" spans="1:41" ht="18.75">
      <c r="A757" s="15"/>
      <c r="B757" s="40"/>
      <c r="C757" s="40"/>
      <c r="D757" s="40"/>
      <c r="E757" s="40"/>
      <c r="F757" s="40"/>
      <c r="G757" s="40"/>
      <c r="H757" s="40"/>
      <c r="I757" s="40"/>
      <c r="J757" s="40"/>
      <c r="K757" s="40"/>
      <c r="L757" s="40"/>
      <c r="M757" s="40"/>
      <c r="N757" s="40"/>
      <c r="O757" s="40"/>
      <c r="P757" s="40"/>
      <c r="Q757" s="41"/>
      <c r="R757" s="41"/>
      <c r="S757" s="42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H757" s="15"/>
      <c r="AI757" s="15"/>
      <c r="AJ757" s="15"/>
      <c r="AK757" s="15"/>
      <c r="AL757" s="15"/>
      <c r="AM757" s="15"/>
      <c r="AN757" s="15"/>
      <c r="AO757" s="15"/>
    </row>
    <row r="758" spans="1:41" ht="18.75">
      <c r="A758" s="15"/>
      <c r="B758" s="40"/>
      <c r="C758" s="40"/>
      <c r="D758" s="40"/>
      <c r="E758" s="40"/>
      <c r="F758" s="40"/>
      <c r="G758" s="40"/>
      <c r="H758" s="40"/>
      <c r="I758" s="40"/>
      <c r="J758" s="40"/>
      <c r="K758" s="40"/>
      <c r="L758" s="40"/>
      <c r="M758" s="40"/>
      <c r="N758" s="40"/>
      <c r="O758" s="40"/>
      <c r="P758" s="40"/>
      <c r="Q758" s="41"/>
      <c r="R758" s="41"/>
      <c r="S758" s="42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H758" s="15"/>
      <c r="AI758" s="15"/>
      <c r="AJ758" s="15"/>
      <c r="AK758" s="15"/>
      <c r="AL758" s="15"/>
      <c r="AM758" s="15"/>
      <c r="AN758" s="15"/>
      <c r="AO758" s="15"/>
    </row>
    <row r="759" spans="1:41" ht="18.75">
      <c r="A759" s="15"/>
      <c r="B759" s="40"/>
      <c r="C759" s="40"/>
      <c r="D759" s="40"/>
      <c r="E759" s="40"/>
      <c r="F759" s="40"/>
      <c r="G759" s="40"/>
      <c r="H759" s="40"/>
      <c r="I759" s="40"/>
      <c r="J759" s="40"/>
      <c r="K759" s="40"/>
      <c r="L759" s="40"/>
      <c r="M759" s="40"/>
      <c r="N759" s="40"/>
      <c r="O759" s="40"/>
      <c r="P759" s="40"/>
      <c r="Q759" s="41"/>
      <c r="R759" s="41"/>
      <c r="S759" s="42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H759" s="15"/>
      <c r="AI759" s="15"/>
      <c r="AJ759" s="15"/>
      <c r="AK759" s="15"/>
      <c r="AL759" s="15"/>
      <c r="AM759" s="15"/>
      <c r="AN759" s="15"/>
      <c r="AO759" s="15"/>
    </row>
    <row r="760" spans="1:41" ht="18.75">
      <c r="A760" s="15"/>
      <c r="B760" s="40"/>
      <c r="C760" s="40"/>
      <c r="D760" s="40"/>
      <c r="E760" s="40"/>
      <c r="F760" s="40"/>
      <c r="G760" s="40"/>
      <c r="H760" s="40"/>
      <c r="I760" s="40"/>
      <c r="J760" s="40"/>
      <c r="K760" s="40"/>
      <c r="L760" s="40"/>
      <c r="M760" s="40"/>
      <c r="N760" s="40"/>
      <c r="O760" s="40"/>
      <c r="P760" s="40"/>
      <c r="Q760" s="41"/>
      <c r="R760" s="41"/>
      <c r="S760" s="42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H760" s="15"/>
      <c r="AI760" s="15"/>
      <c r="AJ760" s="15"/>
      <c r="AK760" s="15"/>
      <c r="AL760" s="15"/>
      <c r="AM760" s="15"/>
      <c r="AN760" s="15"/>
      <c r="AO760" s="15"/>
    </row>
    <row r="761" spans="1:41" ht="18.75">
      <c r="A761" s="15"/>
      <c r="B761" s="40"/>
      <c r="C761" s="40"/>
      <c r="D761" s="40"/>
      <c r="E761" s="40"/>
      <c r="F761" s="40"/>
      <c r="G761" s="40"/>
      <c r="H761" s="40"/>
      <c r="I761" s="40"/>
      <c r="J761" s="40"/>
      <c r="K761" s="40"/>
      <c r="L761" s="40"/>
      <c r="M761" s="40"/>
      <c r="N761" s="40"/>
      <c r="O761" s="40"/>
      <c r="P761" s="40"/>
      <c r="Q761" s="41"/>
      <c r="R761" s="41"/>
      <c r="S761" s="42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  <c r="AI761" s="15"/>
      <c r="AJ761" s="15"/>
      <c r="AK761" s="15"/>
      <c r="AL761" s="15"/>
      <c r="AM761" s="15"/>
      <c r="AN761" s="15"/>
      <c r="AO761" s="15"/>
    </row>
    <row r="762" spans="1:41" ht="18.75">
      <c r="A762" s="15"/>
      <c r="B762" s="40"/>
      <c r="C762" s="40"/>
      <c r="D762" s="40"/>
      <c r="E762" s="40"/>
      <c r="F762" s="40"/>
      <c r="G762" s="40"/>
      <c r="H762" s="40"/>
      <c r="I762" s="40"/>
      <c r="J762" s="40"/>
      <c r="K762" s="40"/>
      <c r="L762" s="40"/>
      <c r="M762" s="40"/>
      <c r="N762" s="40"/>
      <c r="O762" s="40"/>
      <c r="P762" s="40"/>
      <c r="Q762" s="41"/>
      <c r="R762" s="41"/>
      <c r="S762" s="42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H762" s="15"/>
      <c r="AI762" s="15"/>
      <c r="AJ762" s="15"/>
      <c r="AK762" s="15"/>
      <c r="AL762" s="15"/>
      <c r="AM762" s="15"/>
      <c r="AN762" s="15"/>
      <c r="AO762" s="15"/>
    </row>
    <row r="763" spans="1:41" ht="18.75">
      <c r="A763" s="15"/>
      <c r="B763" s="40"/>
      <c r="C763" s="40"/>
      <c r="D763" s="40"/>
      <c r="E763" s="40"/>
      <c r="F763" s="40"/>
      <c r="G763" s="40"/>
      <c r="H763" s="40"/>
      <c r="I763" s="40"/>
      <c r="J763" s="40"/>
      <c r="K763" s="40"/>
      <c r="L763" s="40"/>
      <c r="M763" s="40"/>
      <c r="N763" s="40"/>
      <c r="O763" s="40"/>
      <c r="P763" s="40"/>
      <c r="Q763" s="41"/>
      <c r="R763" s="41"/>
      <c r="S763" s="42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H763" s="15"/>
      <c r="AI763" s="15"/>
      <c r="AJ763" s="15"/>
      <c r="AK763" s="15"/>
      <c r="AL763" s="15"/>
      <c r="AM763" s="15"/>
      <c r="AN763" s="15"/>
      <c r="AO763" s="15"/>
    </row>
    <row r="764" spans="1:41" ht="18.75">
      <c r="A764" s="15"/>
      <c r="B764" s="40"/>
      <c r="C764" s="40"/>
      <c r="D764" s="40"/>
      <c r="E764" s="40"/>
      <c r="F764" s="40"/>
      <c r="G764" s="40"/>
      <c r="H764" s="40"/>
      <c r="I764" s="40"/>
      <c r="J764" s="40"/>
      <c r="K764" s="40"/>
      <c r="L764" s="40"/>
      <c r="M764" s="40"/>
      <c r="N764" s="40"/>
      <c r="O764" s="40"/>
      <c r="P764" s="40"/>
      <c r="Q764" s="41"/>
      <c r="R764" s="41"/>
      <c r="S764" s="42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H764" s="15"/>
      <c r="AI764" s="15"/>
      <c r="AJ764" s="15"/>
      <c r="AK764" s="15"/>
      <c r="AL764" s="15"/>
      <c r="AM764" s="15"/>
      <c r="AN764" s="15"/>
      <c r="AO764" s="15"/>
    </row>
    <row r="765" spans="1:41" ht="18.75">
      <c r="A765" s="15"/>
      <c r="B765" s="40"/>
      <c r="C765" s="40"/>
      <c r="D765" s="40"/>
      <c r="E765" s="40"/>
      <c r="F765" s="40"/>
      <c r="G765" s="40"/>
      <c r="H765" s="40"/>
      <c r="I765" s="40"/>
      <c r="J765" s="40"/>
      <c r="K765" s="40"/>
      <c r="L765" s="40"/>
      <c r="M765" s="40"/>
      <c r="N765" s="40"/>
      <c r="O765" s="40"/>
      <c r="P765" s="40"/>
      <c r="Q765" s="41"/>
      <c r="R765" s="41"/>
      <c r="S765" s="42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H765" s="15"/>
      <c r="AI765" s="15"/>
      <c r="AJ765" s="15"/>
      <c r="AK765" s="15"/>
      <c r="AL765" s="15"/>
      <c r="AM765" s="15"/>
      <c r="AN765" s="15"/>
      <c r="AO765" s="15"/>
    </row>
    <row r="766" spans="1:41" ht="18.75">
      <c r="A766" s="15"/>
      <c r="B766" s="40"/>
      <c r="C766" s="40"/>
      <c r="D766" s="40"/>
      <c r="E766" s="40"/>
      <c r="F766" s="40"/>
      <c r="G766" s="40"/>
      <c r="H766" s="40"/>
      <c r="I766" s="40"/>
      <c r="J766" s="40"/>
      <c r="K766" s="40"/>
      <c r="L766" s="40"/>
      <c r="M766" s="40"/>
      <c r="N766" s="40"/>
      <c r="O766" s="40"/>
      <c r="P766" s="40"/>
      <c r="Q766" s="41"/>
      <c r="R766" s="41"/>
      <c r="S766" s="42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H766" s="15"/>
      <c r="AI766" s="15"/>
      <c r="AJ766" s="15"/>
      <c r="AK766" s="15"/>
      <c r="AL766" s="15"/>
      <c r="AM766" s="15"/>
      <c r="AN766" s="15"/>
      <c r="AO766" s="15"/>
    </row>
    <row r="767" spans="1:41" ht="18.75">
      <c r="A767" s="15"/>
      <c r="B767" s="40"/>
      <c r="C767" s="40"/>
      <c r="D767" s="40"/>
      <c r="E767" s="40"/>
      <c r="F767" s="40"/>
      <c r="G767" s="40"/>
      <c r="H767" s="40"/>
      <c r="I767" s="40"/>
      <c r="J767" s="40"/>
      <c r="K767" s="40"/>
      <c r="L767" s="40"/>
      <c r="M767" s="40"/>
      <c r="N767" s="40"/>
      <c r="O767" s="40"/>
      <c r="P767" s="40"/>
      <c r="Q767" s="41"/>
      <c r="R767" s="41"/>
      <c r="S767" s="42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H767" s="15"/>
      <c r="AI767" s="15"/>
      <c r="AJ767" s="15"/>
      <c r="AK767" s="15"/>
      <c r="AL767" s="15"/>
      <c r="AM767" s="15"/>
      <c r="AN767" s="15"/>
      <c r="AO767" s="15"/>
    </row>
    <row r="768" spans="1:41" ht="18.75">
      <c r="A768" s="15"/>
      <c r="B768" s="40"/>
      <c r="C768" s="40"/>
      <c r="D768" s="40"/>
      <c r="E768" s="40"/>
      <c r="F768" s="40"/>
      <c r="G768" s="40"/>
      <c r="H768" s="40"/>
      <c r="I768" s="40"/>
      <c r="J768" s="40"/>
      <c r="K768" s="40"/>
      <c r="L768" s="40"/>
      <c r="M768" s="40"/>
      <c r="N768" s="40"/>
      <c r="O768" s="40"/>
      <c r="P768" s="40"/>
      <c r="Q768" s="41"/>
      <c r="R768" s="41"/>
      <c r="S768" s="42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H768" s="15"/>
      <c r="AI768" s="15"/>
      <c r="AJ768" s="15"/>
      <c r="AK768" s="15"/>
      <c r="AL768" s="15"/>
      <c r="AM768" s="15"/>
      <c r="AN768" s="15"/>
      <c r="AO768" s="15"/>
    </row>
    <row r="769" spans="1:41" ht="18.75">
      <c r="A769" s="15"/>
      <c r="B769" s="40"/>
      <c r="C769" s="40"/>
      <c r="D769" s="40"/>
      <c r="E769" s="40"/>
      <c r="F769" s="40"/>
      <c r="G769" s="40"/>
      <c r="H769" s="40"/>
      <c r="I769" s="40"/>
      <c r="J769" s="40"/>
      <c r="K769" s="40"/>
      <c r="L769" s="40"/>
      <c r="M769" s="40"/>
      <c r="N769" s="40"/>
      <c r="O769" s="40"/>
      <c r="P769" s="40"/>
      <c r="Q769" s="41"/>
      <c r="R769" s="41"/>
      <c r="S769" s="42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H769" s="15"/>
      <c r="AI769" s="15"/>
      <c r="AJ769" s="15"/>
      <c r="AK769" s="15"/>
      <c r="AL769" s="15"/>
      <c r="AM769" s="15"/>
      <c r="AN769" s="15"/>
      <c r="AO769" s="15"/>
    </row>
    <row r="770" spans="1:41" ht="18.75">
      <c r="A770" s="15"/>
      <c r="B770" s="40"/>
      <c r="C770" s="40"/>
      <c r="D770" s="40"/>
      <c r="E770" s="40"/>
      <c r="F770" s="40"/>
      <c r="G770" s="40"/>
      <c r="H770" s="40"/>
      <c r="I770" s="40"/>
      <c r="J770" s="40"/>
      <c r="K770" s="40"/>
      <c r="L770" s="40"/>
      <c r="M770" s="40"/>
      <c r="N770" s="40"/>
      <c r="O770" s="40"/>
      <c r="P770" s="40"/>
      <c r="Q770" s="41"/>
      <c r="R770" s="41"/>
      <c r="S770" s="42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H770" s="15"/>
      <c r="AI770" s="15"/>
      <c r="AJ770" s="15"/>
      <c r="AK770" s="15"/>
      <c r="AL770" s="15"/>
      <c r="AM770" s="15"/>
      <c r="AN770" s="15"/>
      <c r="AO770" s="15"/>
    </row>
    <row r="771" spans="1:41" ht="18.75">
      <c r="A771" s="15"/>
      <c r="B771" s="40"/>
      <c r="C771" s="40"/>
      <c r="D771" s="40"/>
      <c r="E771" s="40"/>
      <c r="F771" s="40"/>
      <c r="G771" s="40"/>
      <c r="H771" s="40"/>
      <c r="I771" s="40"/>
      <c r="J771" s="40"/>
      <c r="K771" s="40"/>
      <c r="L771" s="40"/>
      <c r="M771" s="40"/>
      <c r="N771" s="40"/>
      <c r="O771" s="40"/>
      <c r="P771" s="40"/>
      <c r="Q771" s="41"/>
      <c r="R771" s="41"/>
      <c r="S771" s="42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H771" s="15"/>
      <c r="AI771" s="15"/>
      <c r="AJ771" s="15"/>
      <c r="AK771" s="15"/>
      <c r="AL771" s="15"/>
      <c r="AM771" s="15"/>
      <c r="AN771" s="15"/>
      <c r="AO771" s="15"/>
    </row>
    <row r="772" spans="1:41" ht="18.75">
      <c r="A772" s="15"/>
      <c r="B772" s="40"/>
      <c r="C772" s="40"/>
      <c r="D772" s="40"/>
      <c r="E772" s="40"/>
      <c r="F772" s="40"/>
      <c r="G772" s="40"/>
      <c r="H772" s="40"/>
      <c r="I772" s="40"/>
      <c r="J772" s="40"/>
      <c r="K772" s="40"/>
      <c r="L772" s="40"/>
      <c r="M772" s="40"/>
      <c r="N772" s="40"/>
      <c r="O772" s="40"/>
      <c r="P772" s="40"/>
      <c r="Q772" s="41"/>
      <c r="R772" s="41"/>
      <c r="S772" s="42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H772" s="15"/>
      <c r="AI772" s="15"/>
      <c r="AJ772" s="15"/>
      <c r="AK772" s="15"/>
      <c r="AL772" s="15"/>
      <c r="AM772" s="15"/>
      <c r="AN772" s="15"/>
      <c r="AO772" s="15"/>
    </row>
    <row r="773" spans="1:41" ht="18.75">
      <c r="A773" s="15"/>
      <c r="B773" s="40"/>
      <c r="C773" s="40"/>
      <c r="D773" s="40"/>
      <c r="E773" s="40"/>
      <c r="F773" s="40"/>
      <c r="G773" s="40"/>
      <c r="H773" s="40"/>
      <c r="I773" s="40"/>
      <c r="J773" s="40"/>
      <c r="K773" s="40"/>
      <c r="L773" s="40"/>
      <c r="M773" s="40"/>
      <c r="N773" s="40"/>
      <c r="O773" s="40"/>
      <c r="P773" s="40"/>
      <c r="Q773" s="41"/>
      <c r="R773" s="41"/>
      <c r="S773" s="42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H773" s="15"/>
      <c r="AI773" s="15"/>
      <c r="AJ773" s="15"/>
      <c r="AK773" s="15"/>
      <c r="AL773" s="15"/>
      <c r="AM773" s="15"/>
      <c r="AN773" s="15"/>
      <c r="AO773" s="15"/>
    </row>
    <row r="774" spans="1:41" ht="18.75">
      <c r="A774" s="15"/>
      <c r="B774" s="40"/>
      <c r="C774" s="40"/>
      <c r="D774" s="40"/>
      <c r="E774" s="40"/>
      <c r="F774" s="40"/>
      <c r="G774" s="40"/>
      <c r="H774" s="40"/>
      <c r="I774" s="40"/>
      <c r="J774" s="40"/>
      <c r="K774" s="40"/>
      <c r="L774" s="40"/>
      <c r="M774" s="40"/>
      <c r="N774" s="40"/>
      <c r="O774" s="40"/>
      <c r="P774" s="40"/>
      <c r="Q774" s="41"/>
      <c r="R774" s="41"/>
      <c r="S774" s="42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H774" s="15"/>
      <c r="AI774" s="15"/>
      <c r="AJ774" s="15"/>
      <c r="AK774" s="15"/>
      <c r="AL774" s="15"/>
      <c r="AM774" s="15"/>
      <c r="AN774" s="15"/>
      <c r="AO774" s="15"/>
    </row>
    <row r="775" spans="1:41" ht="18.75">
      <c r="A775" s="15"/>
      <c r="B775" s="40"/>
      <c r="C775" s="40"/>
      <c r="D775" s="40"/>
      <c r="E775" s="40"/>
      <c r="F775" s="40"/>
      <c r="G775" s="40"/>
      <c r="H775" s="40"/>
      <c r="I775" s="40"/>
      <c r="J775" s="40"/>
      <c r="K775" s="40"/>
      <c r="L775" s="40"/>
      <c r="M775" s="40"/>
      <c r="N775" s="40"/>
      <c r="O775" s="40"/>
      <c r="P775" s="40"/>
      <c r="Q775" s="41"/>
      <c r="R775" s="41"/>
      <c r="S775" s="42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H775" s="15"/>
      <c r="AI775" s="15"/>
      <c r="AJ775" s="15"/>
      <c r="AK775" s="15"/>
      <c r="AL775" s="15"/>
      <c r="AM775" s="15"/>
      <c r="AN775" s="15"/>
      <c r="AO775" s="15"/>
    </row>
    <row r="776" spans="1:41" ht="18.75">
      <c r="A776" s="15"/>
      <c r="B776" s="40"/>
      <c r="C776" s="40"/>
      <c r="D776" s="40"/>
      <c r="E776" s="40"/>
      <c r="F776" s="40"/>
      <c r="G776" s="40"/>
      <c r="H776" s="40"/>
      <c r="I776" s="40"/>
      <c r="J776" s="40"/>
      <c r="K776" s="40"/>
      <c r="L776" s="40"/>
      <c r="M776" s="40"/>
      <c r="N776" s="40"/>
      <c r="O776" s="40"/>
      <c r="P776" s="40"/>
      <c r="Q776" s="41"/>
      <c r="R776" s="41"/>
      <c r="S776" s="42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5"/>
      <c r="AI776" s="15"/>
      <c r="AJ776" s="15"/>
      <c r="AK776" s="15"/>
      <c r="AL776" s="15"/>
      <c r="AM776" s="15"/>
      <c r="AN776" s="15"/>
      <c r="AO776" s="15"/>
    </row>
    <row r="777" spans="1:41" ht="18.75">
      <c r="A777" s="15"/>
      <c r="B777" s="40"/>
      <c r="C777" s="40"/>
      <c r="D777" s="40"/>
      <c r="E777" s="40"/>
      <c r="F777" s="40"/>
      <c r="G777" s="40"/>
      <c r="H777" s="40"/>
      <c r="I777" s="40"/>
      <c r="J777" s="40"/>
      <c r="K777" s="40"/>
      <c r="L777" s="40"/>
      <c r="M777" s="40"/>
      <c r="N777" s="40"/>
      <c r="O777" s="40"/>
      <c r="P777" s="40"/>
      <c r="Q777" s="41"/>
      <c r="R777" s="41"/>
      <c r="S777" s="42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H777" s="15"/>
      <c r="AI777" s="15"/>
      <c r="AJ777" s="15"/>
      <c r="AK777" s="15"/>
      <c r="AL777" s="15"/>
      <c r="AM777" s="15"/>
      <c r="AN777" s="15"/>
      <c r="AO777" s="15"/>
    </row>
    <row r="778" spans="1:41" ht="18.75">
      <c r="A778" s="15"/>
      <c r="B778" s="40"/>
      <c r="C778" s="40"/>
      <c r="D778" s="40"/>
      <c r="E778" s="40"/>
      <c r="F778" s="40"/>
      <c r="G778" s="40"/>
      <c r="H778" s="40"/>
      <c r="I778" s="40"/>
      <c r="J778" s="40"/>
      <c r="K778" s="40"/>
      <c r="L778" s="40"/>
      <c r="M778" s="40"/>
      <c r="N778" s="40"/>
      <c r="O778" s="40"/>
      <c r="P778" s="40"/>
      <c r="Q778" s="41"/>
      <c r="R778" s="41"/>
      <c r="S778" s="42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H778" s="15"/>
      <c r="AI778" s="15"/>
      <c r="AJ778" s="15"/>
      <c r="AK778" s="15"/>
      <c r="AL778" s="15"/>
      <c r="AM778" s="15"/>
      <c r="AN778" s="15"/>
      <c r="AO778" s="15"/>
    </row>
    <row r="779" spans="1:41" ht="18.75">
      <c r="A779" s="15"/>
      <c r="B779" s="40"/>
      <c r="C779" s="40"/>
      <c r="D779" s="40"/>
      <c r="E779" s="40"/>
      <c r="F779" s="40"/>
      <c r="G779" s="40"/>
      <c r="H779" s="40"/>
      <c r="I779" s="40"/>
      <c r="J779" s="40"/>
      <c r="K779" s="40"/>
      <c r="L779" s="40"/>
      <c r="M779" s="40"/>
      <c r="N779" s="40"/>
      <c r="O779" s="40"/>
      <c r="P779" s="40"/>
      <c r="Q779" s="41"/>
      <c r="R779" s="41"/>
      <c r="S779" s="42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H779" s="15"/>
      <c r="AI779" s="15"/>
      <c r="AJ779" s="15"/>
      <c r="AK779" s="15"/>
      <c r="AL779" s="15"/>
      <c r="AM779" s="15"/>
      <c r="AN779" s="15"/>
      <c r="AO779" s="15"/>
    </row>
    <row r="780" spans="1:41" ht="18.75">
      <c r="A780" s="15"/>
      <c r="B780" s="40"/>
      <c r="C780" s="40"/>
      <c r="D780" s="40"/>
      <c r="E780" s="40"/>
      <c r="F780" s="40"/>
      <c r="G780" s="40"/>
      <c r="H780" s="40"/>
      <c r="I780" s="40"/>
      <c r="J780" s="40"/>
      <c r="K780" s="40"/>
      <c r="L780" s="40"/>
      <c r="M780" s="40"/>
      <c r="N780" s="40"/>
      <c r="O780" s="40"/>
      <c r="P780" s="40"/>
      <c r="Q780" s="41"/>
      <c r="R780" s="41"/>
      <c r="S780" s="42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H780" s="15"/>
      <c r="AI780" s="15"/>
      <c r="AJ780" s="15"/>
      <c r="AK780" s="15"/>
      <c r="AL780" s="15"/>
      <c r="AM780" s="15"/>
      <c r="AN780" s="15"/>
      <c r="AO780" s="15"/>
    </row>
    <row r="781" spans="1:41" ht="18.75">
      <c r="A781" s="15"/>
      <c r="B781" s="40"/>
      <c r="C781" s="40"/>
      <c r="D781" s="40"/>
      <c r="E781" s="40"/>
      <c r="F781" s="40"/>
      <c r="G781" s="40"/>
      <c r="H781" s="40"/>
      <c r="I781" s="40"/>
      <c r="J781" s="40"/>
      <c r="K781" s="40"/>
      <c r="L781" s="40"/>
      <c r="M781" s="40"/>
      <c r="N781" s="40"/>
      <c r="O781" s="40"/>
      <c r="P781" s="40"/>
      <c r="Q781" s="41"/>
      <c r="R781" s="41"/>
      <c r="S781" s="42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H781" s="15"/>
      <c r="AI781" s="15"/>
      <c r="AJ781" s="15"/>
      <c r="AK781" s="15"/>
      <c r="AL781" s="15"/>
      <c r="AM781" s="15"/>
      <c r="AN781" s="15"/>
      <c r="AO781" s="15"/>
    </row>
    <row r="782" spans="1:41" ht="18.75">
      <c r="A782" s="15"/>
      <c r="B782" s="40"/>
      <c r="C782" s="40"/>
      <c r="D782" s="40"/>
      <c r="E782" s="40"/>
      <c r="F782" s="40"/>
      <c r="G782" s="40"/>
      <c r="H782" s="40"/>
      <c r="I782" s="40"/>
      <c r="J782" s="40"/>
      <c r="K782" s="40"/>
      <c r="L782" s="40"/>
      <c r="M782" s="40"/>
      <c r="N782" s="40"/>
      <c r="O782" s="40"/>
      <c r="P782" s="40"/>
      <c r="Q782" s="41"/>
      <c r="R782" s="41"/>
      <c r="S782" s="42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  <c r="AI782" s="15"/>
      <c r="AJ782" s="15"/>
      <c r="AK782" s="15"/>
      <c r="AL782" s="15"/>
      <c r="AM782" s="15"/>
      <c r="AN782" s="15"/>
      <c r="AO782" s="15"/>
    </row>
    <row r="783" spans="1:41" ht="18.75">
      <c r="A783" s="15"/>
      <c r="B783" s="40"/>
      <c r="C783" s="40"/>
      <c r="D783" s="40"/>
      <c r="E783" s="40"/>
      <c r="F783" s="40"/>
      <c r="G783" s="40"/>
      <c r="H783" s="40"/>
      <c r="I783" s="40"/>
      <c r="J783" s="40"/>
      <c r="K783" s="40"/>
      <c r="L783" s="40"/>
      <c r="M783" s="40"/>
      <c r="N783" s="40"/>
      <c r="O783" s="40"/>
      <c r="P783" s="40"/>
      <c r="Q783" s="41"/>
      <c r="R783" s="41"/>
      <c r="S783" s="42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  <c r="AI783" s="15"/>
      <c r="AJ783" s="15"/>
      <c r="AK783" s="15"/>
      <c r="AL783" s="15"/>
      <c r="AM783" s="15"/>
      <c r="AN783" s="15"/>
      <c r="AO783" s="15"/>
    </row>
    <row r="784" spans="1:41" ht="18.75">
      <c r="A784" s="15"/>
      <c r="B784" s="40"/>
      <c r="C784" s="40"/>
      <c r="D784" s="40"/>
      <c r="E784" s="40"/>
      <c r="F784" s="40"/>
      <c r="G784" s="40"/>
      <c r="H784" s="40"/>
      <c r="I784" s="40"/>
      <c r="J784" s="40"/>
      <c r="K784" s="40"/>
      <c r="L784" s="40"/>
      <c r="M784" s="40"/>
      <c r="N784" s="40"/>
      <c r="O784" s="40"/>
      <c r="P784" s="40"/>
      <c r="Q784" s="41"/>
      <c r="R784" s="41"/>
      <c r="S784" s="42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H784" s="15"/>
      <c r="AI784" s="15"/>
      <c r="AJ784" s="15"/>
      <c r="AK784" s="15"/>
      <c r="AL784" s="15"/>
      <c r="AM784" s="15"/>
      <c r="AN784" s="15"/>
      <c r="AO784" s="15"/>
    </row>
    <row r="785" spans="1:41" ht="18.75">
      <c r="A785" s="15"/>
      <c r="B785" s="40"/>
      <c r="C785" s="40"/>
      <c r="D785" s="40"/>
      <c r="E785" s="40"/>
      <c r="F785" s="40"/>
      <c r="G785" s="40"/>
      <c r="H785" s="40"/>
      <c r="I785" s="40"/>
      <c r="J785" s="40"/>
      <c r="K785" s="40"/>
      <c r="L785" s="40"/>
      <c r="M785" s="40"/>
      <c r="N785" s="40"/>
      <c r="O785" s="40"/>
      <c r="P785" s="40"/>
      <c r="Q785" s="41"/>
      <c r="R785" s="41"/>
      <c r="S785" s="42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H785" s="15"/>
      <c r="AI785" s="15"/>
      <c r="AJ785" s="15"/>
      <c r="AK785" s="15"/>
      <c r="AL785" s="15"/>
      <c r="AM785" s="15"/>
      <c r="AN785" s="15"/>
      <c r="AO785" s="15"/>
    </row>
    <row r="786" spans="1:41" ht="18.75">
      <c r="A786" s="15"/>
      <c r="B786" s="40"/>
      <c r="C786" s="40"/>
      <c r="D786" s="40"/>
      <c r="E786" s="40"/>
      <c r="F786" s="40"/>
      <c r="G786" s="40"/>
      <c r="H786" s="40"/>
      <c r="I786" s="40"/>
      <c r="J786" s="40"/>
      <c r="K786" s="40"/>
      <c r="L786" s="40"/>
      <c r="M786" s="40"/>
      <c r="N786" s="40"/>
      <c r="O786" s="40"/>
      <c r="P786" s="40"/>
      <c r="Q786" s="41"/>
      <c r="R786" s="41"/>
      <c r="S786" s="42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H786" s="15"/>
      <c r="AI786" s="15"/>
      <c r="AJ786" s="15"/>
      <c r="AK786" s="15"/>
      <c r="AL786" s="15"/>
      <c r="AM786" s="15"/>
      <c r="AN786" s="15"/>
      <c r="AO786" s="15"/>
    </row>
    <row r="787" spans="1:41" ht="18.75">
      <c r="A787" s="15"/>
      <c r="B787" s="40"/>
      <c r="C787" s="40"/>
      <c r="D787" s="40"/>
      <c r="E787" s="40"/>
      <c r="F787" s="40"/>
      <c r="G787" s="40"/>
      <c r="H787" s="40"/>
      <c r="I787" s="40"/>
      <c r="J787" s="40"/>
      <c r="K787" s="40"/>
      <c r="L787" s="40"/>
      <c r="M787" s="40"/>
      <c r="N787" s="40"/>
      <c r="O787" s="40"/>
      <c r="P787" s="40"/>
      <c r="Q787" s="41"/>
      <c r="R787" s="41"/>
      <c r="S787" s="42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  <c r="AH787" s="15"/>
      <c r="AI787" s="15"/>
      <c r="AJ787" s="15"/>
      <c r="AK787" s="15"/>
      <c r="AL787" s="15"/>
      <c r="AM787" s="15"/>
      <c r="AN787" s="15"/>
      <c r="AO787" s="15"/>
    </row>
    <row r="788" spans="1:41" ht="18.75">
      <c r="A788" s="15"/>
      <c r="B788" s="40"/>
      <c r="C788" s="40"/>
      <c r="D788" s="40"/>
      <c r="E788" s="40"/>
      <c r="F788" s="40"/>
      <c r="G788" s="40"/>
      <c r="H788" s="40"/>
      <c r="I788" s="40"/>
      <c r="J788" s="40"/>
      <c r="K788" s="40"/>
      <c r="L788" s="40"/>
      <c r="M788" s="40"/>
      <c r="N788" s="40"/>
      <c r="O788" s="40"/>
      <c r="P788" s="40"/>
      <c r="Q788" s="41"/>
      <c r="R788" s="41"/>
      <c r="S788" s="42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H788" s="15"/>
      <c r="AI788" s="15"/>
      <c r="AJ788" s="15"/>
      <c r="AK788" s="15"/>
      <c r="AL788" s="15"/>
      <c r="AM788" s="15"/>
      <c r="AN788" s="15"/>
      <c r="AO788" s="15"/>
    </row>
    <row r="789" spans="1:41" ht="18.75">
      <c r="A789" s="15"/>
      <c r="B789" s="40"/>
      <c r="C789" s="40"/>
      <c r="D789" s="40"/>
      <c r="E789" s="40"/>
      <c r="F789" s="40"/>
      <c r="G789" s="40"/>
      <c r="H789" s="40"/>
      <c r="I789" s="40"/>
      <c r="J789" s="40"/>
      <c r="K789" s="40"/>
      <c r="L789" s="40"/>
      <c r="M789" s="40"/>
      <c r="N789" s="40"/>
      <c r="O789" s="40"/>
      <c r="P789" s="40"/>
      <c r="Q789" s="41"/>
      <c r="R789" s="41"/>
      <c r="S789" s="42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H789" s="15"/>
      <c r="AI789" s="15"/>
      <c r="AJ789" s="15"/>
      <c r="AK789" s="15"/>
      <c r="AL789" s="15"/>
      <c r="AM789" s="15"/>
      <c r="AN789" s="15"/>
      <c r="AO789" s="15"/>
    </row>
    <row r="790" spans="1:41" ht="18.75">
      <c r="A790" s="15"/>
      <c r="B790" s="40"/>
      <c r="C790" s="40"/>
      <c r="D790" s="40"/>
      <c r="E790" s="40"/>
      <c r="F790" s="40"/>
      <c r="G790" s="40"/>
      <c r="H790" s="40"/>
      <c r="I790" s="40"/>
      <c r="J790" s="40"/>
      <c r="K790" s="40"/>
      <c r="L790" s="40"/>
      <c r="M790" s="40"/>
      <c r="N790" s="40"/>
      <c r="O790" s="40"/>
      <c r="P790" s="40"/>
      <c r="Q790" s="41"/>
      <c r="R790" s="41"/>
      <c r="S790" s="42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H790" s="15"/>
      <c r="AI790" s="15"/>
      <c r="AJ790" s="15"/>
      <c r="AK790" s="15"/>
      <c r="AL790" s="15"/>
      <c r="AM790" s="15"/>
      <c r="AN790" s="15"/>
      <c r="AO790" s="15"/>
    </row>
    <row r="791" spans="1:41" ht="18.75">
      <c r="A791" s="15"/>
      <c r="B791" s="40"/>
      <c r="C791" s="40"/>
      <c r="D791" s="40"/>
      <c r="E791" s="40"/>
      <c r="F791" s="40"/>
      <c r="G791" s="40"/>
      <c r="H791" s="40"/>
      <c r="I791" s="40"/>
      <c r="J791" s="40"/>
      <c r="K791" s="40"/>
      <c r="L791" s="40"/>
      <c r="M791" s="40"/>
      <c r="N791" s="40"/>
      <c r="O791" s="40"/>
      <c r="P791" s="40"/>
      <c r="Q791" s="41"/>
      <c r="R791" s="41"/>
      <c r="S791" s="42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5"/>
      <c r="AI791" s="15"/>
      <c r="AJ791" s="15"/>
      <c r="AK791" s="15"/>
      <c r="AL791" s="15"/>
      <c r="AM791" s="15"/>
      <c r="AN791" s="15"/>
      <c r="AO791" s="15"/>
    </row>
    <row r="792" spans="1:41" ht="18.75">
      <c r="A792" s="15"/>
      <c r="B792" s="40"/>
      <c r="C792" s="40"/>
      <c r="D792" s="40"/>
      <c r="E792" s="40"/>
      <c r="F792" s="40"/>
      <c r="G792" s="40"/>
      <c r="H792" s="40"/>
      <c r="I792" s="40"/>
      <c r="J792" s="40"/>
      <c r="K792" s="40"/>
      <c r="L792" s="40"/>
      <c r="M792" s="40"/>
      <c r="N792" s="40"/>
      <c r="O792" s="40"/>
      <c r="P792" s="40"/>
      <c r="Q792" s="41"/>
      <c r="R792" s="41"/>
      <c r="S792" s="42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  <c r="AK792" s="15"/>
      <c r="AL792" s="15"/>
      <c r="AM792" s="15"/>
      <c r="AN792" s="15"/>
      <c r="AO792" s="15"/>
    </row>
    <row r="793" spans="1:41" ht="18.75">
      <c r="A793" s="15"/>
      <c r="B793" s="40"/>
      <c r="C793" s="40"/>
      <c r="D793" s="40"/>
      <c r="E793" s="40"/>
      <c r="F793" s="40"/>
      <c r="G793" s="40"/>
      <c r="H793" s="40"/>
      <c r="I793" s="40"/>
      <c r="J793" s="40"/>
      <c r="K793" s="40"/>
      <c r="L793" s="40"/>
      <c r="M793" s="40"/>
      <c r="N793" s="40"/>
      <c r="O793" s="40"/>
      <c r="P793" s="40"/>
      <c r="Q793" s="41"/>
      <c r="R793" s="41"/>
      <c r="S793" s="42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H793" s="15"/>
      <c r="AI793" s="15"/>
      <c r="AJ793" s="15"/>
      <c r="AK793" s="15"/>
      <c r="AL793" s="15"/>
      <c r="AM793" s="15"/>
      <c r="AN793" s="15"/>
      <c r="AO793" s="15"/>
    </row>
    <row r="794" spans="1:41" ht="18.75">
      <c r="A794" s="15"/>
      <c r="B794" s="40"/>
      <c r="C794" s="40"/>
      <c r="D794" s="40"/>
      <c r="E794" s="40"/>
      <c r="F794" s="40"/>
      <c r="G794" s="40"/>
      <c r="H794" s="40"/>
      <c r="I794" s="40"/>
      <c r="J794" s="40"/>
      <c r="K794" s="40"/>
      <c r="L794" s="40"/>
      <c r="M794" s="40"/>
      <c r="N794" s="40"/>
      <c r="O794" s="40"/>
      <c r="P794" s="40"/>
      <c r="Q794" s="41"/>
      <c r="R794" s="41"/>
      <c r="S794" s="42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  <c r="AH794" s="15"/>
      <c r="AI794" s="15"/>
      <c r="AJ794" s="15"/>
      <c r="AK794" s="15"/>
      <c r="AL794" s="15"/>
      <c r="AM794" s="15"/>
      <c r="AN794" s="15"/>
      <c r="AO794" s="15"/>
    </row>
    <row r="795" spans="1:41" ht="18.75">
      <c r="A795" s="15"/>
      <c r="B795" s="40"/>
      <c r="C795" s="40"/>
      <c r="D795" s="40"/>
      <c r="E795" s="40"/>
      <c r="F795" s="40"/>
      <c r="G795" s="40"/>
      <c r="H795" s="40"/>
      <c r="I795" s="40"/>
      <c r="J795" s="40"/>
      <c r="K795" s="40"/>
      <c r="L795" s="40"/>
      <c r="M795" s="40"/>
      <c r="N795" s="40"/>
      <c r="O795" s="40"/>
      <c r="P795" s="40"/>
      <c r="Q795" s="41"/>
      <c r="R795" s="41"/>
      <c r="S795" s="42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H795" s="15"/>
      <c r="AI795" s="15"/>
      <c r="AJ795" s="15"/>
      <c r="AK795" s="15"/>
      <c r="AL795" s="15"/>
      <c r="AM795" s="15"/>
      <c r="AN795" s="15"/>
      <c r="AO795" s="15"/>
    </row>
    <row r="796" spans="1:41" ht="18.75">
      <c r="A796" s="15"/>
      <c r="B796" s="40"/>
      <c r="C796" s="40"/>
      <c r="D796" s="40"/>
      <c r="E796" s="40"/>
      <c r="F796" s="40"/>
      <c r="G796" s="40"/>
      <c r="H796" s="40"/>
      <c r="I796" s="40"/>
      <c r="J796" s="40"/>
      <c r="K796" s="40"/>
      <c r="L796" s="40"/>
      <c r="M796" s="40"/>
      <c r="N796" s="40"/>
      <c r="O796" s="40"/>
      <c r="P796" s="40"/>
      <c r="Q796" s="41"/>
      <c r="R796" s="41"/>
      <c r="S796" s="42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H796" s="15"/>
      <c r="AI796" s="15"/>
      <c r="AJ796" s="15"/>
      <c r="AK796" s="15"/>
      <c r="AL796" s="15"/>
      <c r="AM796" s="15"/>
      <c r="AN796" s="15"/>
      <c r="AO796" s="15"/>
    </row>
    <row r="797" spans="1:41" ht="18.75">
      <c r="A797" s="15"/>
      <c r="B797" s="40"/>
      <c r="C797" s="40"/>
      <c r="D797" s="40"/>
      <c r="E797" s="40"/>
      <c r="F797" s="40"/>
      <c r="G797" s="40"/>
      <c r="H797" s="40"/>
      <c r="I797" s="40"/>
      <c r="J797" s="40"/>
      <c r="K797" s="40"/>
      <c r="L797" s="40"/>
      <c r="M797" s="40"/>
      <c r="N797" s="40"/>
      <c r="O797" s="40"/>
      <c r="P797" s="40"/>
      <c r="Q797" s="41"/>
      <c r="R797" s="41"/>
      <c r="S797" s="42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  <c r="AH797" s="15"/>
      <c r="AI797" s="15"/>
      <c r="AJ797" s="15"/>
      <c r="AK797" s="15"/>
      <c r="AL797" s="15"/>
      <c r="AM797" s="15"/>
      <c r="AN797" s="15"/>
      <c r="AO797" s="15"/>
    </row>
    <row r="798" spans="1:41" ht="18.75">
      <c r="A798" s="15"/>
      <c r="B798" s="40"/>
      <c r="C798" s="40"/>
      <c r="D798" s="40"/>
      <c r="E798" s="40"/>
      <c r="F798" s="40"/>
      <c r="G798" s="40"/>
      <c r="H798" s="40"/>
      <c r="I798" s="40"/>
      <c r="J798" s="40"/>
      <c r="K798" s="40"/>
      <c r="L798" s="40"/>
      <c r="M798" s="40"/>
      <c r="N798" s="40"/>
      <c r="O798" s="40"/>
      <c r="P798" s="40"/>
      <c r="Q798" s="41"/>
      <c r="R798" s="41"/>
      <c r="S798" s="42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  <c r="AJ798" s="15"/>
      <c r="AK798" s="15"/>
      <c r="AL798" s="15"/>
      <c r="AM798" s="15"/>
      <c r="AN798" s="15"/>
      <c r="AO798" s="15"/>
    </row>
    <row r="799" spans="1:41" ht="18.75">
      <c r="A799" s="15"/>
      <c r="B799" s="40"/>
      <c r="C799" s="40"/>
      <c r="D799" s="40"/>
      <c r="E799" s="40"/>
      <c r="F799" s="40"/>
      <c r="G799" s="40"/>
      <c r="H799" s="40"/>
      <c r="I799" s="40"/>
      <c r="J799" s="40"/>
      <c r="K799" s="40"/>
      <c r="L799" s="40"/>
      <c r="M799" s="40"/>
      <c r="N799" s="40"/>
      <c r="O799" s="40"/>
      <c r="P799" s="40"/>
      <c r="Q799" s="41"/>
      <c r="R799" s="41"/>
      <c r="S799" s="42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  <c r="AI799" s="15"/>
      <c r="AJ799" s="15"/>
      <c r="AK799" s="15"/>
      <c r="AL799" s="15"/>
      <c r="AM799" s="15"/>
      <c r="AN799" s="15"/>
      <c r="AO799" s="15"/>
    </row>
    <row r="800" spans="1:41" ht="18.75">
      <c r="A800" s="15"/>
      <c r="B800" s="40"/>
      <c r="C800" s="40"/>
      <c r="D800" s="40"/>
      <c r="E800" s="40"/>
      <c r="F800" s="40"/>
      <c r="G800" s="40"/>
      <c r="H800" s="40"/>
      <c r="I800" s="40"/>
      <c r="J800" s="40"/>
      <c r="K800" s="40"/>
      <c r="L800" s="40"/>
      <c r="M800" s="40"/>
      <c r="N800" s="40"/>
      <c r="O800" s="40"/>
      <c r="P800" s="40"/>
      <c r="Q800" s="41"/>
      <c r="R800" s="41"/>
      <c r="S800" s="42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H800" s="15"/>
      <c r="AI800" s="15"/>
      <c r="AJ800" s="15"/>
      <c r="AK800" s="15"/>
      <c r="AL800" s="15"/>
      <c r="AM800" s="15"/>
      <c r="AN800" s="15"/>
      <c r="AO800" s="15"/>
    </row>
    <row r="801" spans="1:41" ht="18.75">
      <c r="A801" s="15"/>
      <c r="B801" s="40"/>
      <c r="C801" s="40"/>
      <c r="D801" s="40"/>
      <c r="E801" s="40"/>
      <c r="F801" s="40"/>
      <c r="G801" s="40"/>
      <c r="H801" s="40"/>
      <c r="I801" s="40"/>
      <c r="J801" s="40"/>
      <c r="K801" s="40"/>
      <c r="L801" s="40"/>
      <c r="M801" s="40"/>
      <c r="N801" s="40"/>
      <c r="O801" s="40"/>
      <c r="P801" s="40"/>
      <c r="Q801" s="41"/>
      <c r="R801" s="41"/>
      <c r="S801" s="42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H801" s="15"/>
      <c r="AI801" s="15"/>
      <c r="AJ801" s="15"/>
      <c r="AK801" s="15"/>
      <c r="AL801" s="15"/>
      <c r="AM801" s="15"/>
      <c r="AN801" s="15"/>
      <c r="AO801" s="15"/>
    </row>
    <row r="802" spans="1:41" ht="18.75">
      <c r="A802" s="15"/>
      <c r="B802" s="40"/>
      <c r="C802" s="40"/>
      <c r="D802" s="40"/>
      <c r="E802" s="40"/>
      <c r="F802" s="40"/>
      <c r="G802" s="40"/>
      <c r="H802" s="40"/>
      <c r="I802" s="40"/>
      <c r="J802" s="40"/>
      <c r="K802" s="40"/>
      <c r="L802" s="40"/>
      <c r="M802" s="40"/>
      <c r="N802" s="40"/>
      <c r="O802" s="40"/>
      <c r="P802" s="40"/>
      <c r="Q802" s="41"/>
      <c r="R802" s="41"/>
      <c r="S802" s="42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H802" s="15"/>
      <c r="AI802" s="15"/>
      <c r="AJ802" s="15"/>
      <c r="AK802" s="15"/>
      <c r="AL802" s="15"/>
      <c r="AM802" s="15"/>
      <c r="AN802" s="15"/>
      <c r="AO802" s="15"/>
    </row>
    <row r="803" spans="1:41" ht="18.75">
      <c r="A803" s="15"/>
      <c r="B803" s="40"/>
      <c r="C803" s="40"/>
      <c r="D803" s="40"/>
      <c r="E803" s="40"/>
      <c r="F803" s="40"/>
      <c r="G803" s="40"/>
      <c r="H803" s="40"/>
      <c r="I803" s="40"/>
      <c r="J803" s="40"/>
      <c r="K803" s="40"/>
      <c r="L803" s="40"/>
      <c r="M803" s="40"/>
      <c r="N803" s="40"/>
      <c r="O803" s="40"/>
      <c r="P803" s="40"/>
      <c r="Q803" s="41"/>
      <c r="R803" s="41"/>
      <c r="S803" s="42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H803" s="15"/>
      <c r="AI803" s="15"/>
      <c r="AJ803" s="15"/>
      <c r="AK803" s="15"/>
      <c r="AL803" s="15"/>
      <c r="AM803" s="15"/>
      <c r="AN803" s="15"/>
      <c r="AO803" s="15"/>
    </row>
    <row r="804" spans="1:41" ht="18.75">
      <c r="A804" s="15"/>
      <c r="B804" s="40"/>
      <c r="C804" s="40"/>
      <c r="D804" s="40"/>
      <c r="E804" s="40"/>
      <c r="F804" s="40"/>
      <c r="G804" s="40"/>
      <c r="H804" s="40"/>
      <c r="I804" s="40"/>
      <c r="J804" s="40"/>
      <c r="K804" s="40"/>
      <c r="L804" s="40"/>
      <c r="M804" s="40"/>
      <c r="N804" s="40"/>
      <c r="O804" s="40"/>
      <c r="P804" s="40"/>
      <c r="Q804" s="41"/>
      <c r="R804" s="41"/>
      <c r="S804" s="42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H804" s="15"/>
      <c r="AI804" s="15"/>
      <c r="AJ804" s="15"/>
      <c r="AK804" s="15"/>
      <c r="AL804" s="15"/>
      <c r="AM804" s="15"/>
      <c r="AN804" s="15"/>
      <c r="AO804" s="15"/>
    </row>
    <row r="805" spans="1:41" ht="18.75">
      <c r="A805" s="15"/>
      <c r="B805" s="40"/>
      <c r="C805" s="40"/>
      <c r="D805" s="40"/>
      <c r="E805" s="40"/>
      <c r="F805" s="40"/>
      <c r="G805" s="40"/>
      <c r="H805" s="40"/>
      <c r="I805" s="40"/>
      <c r="J805" s="40"/>
      <c r="K805" s="40"/>
      <c r="L805" s="40"/>
      <c r="M805" s="40"/>
      <c r="N805" s="40"/>
      <c r="O805" s="40"/>
      <c r="P805" s="40"/>
      <c r="Q805" s="41"/>
      <c r="R805" s="41"/>
      <c r="S805" s="42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H805" s="15"/>
      <c r="AI805" s="15"/>
      <c r="AJ805" s="15"/>
      <c r="AK805" s="15"/>
      <c r="AL805" s="15"/>
      <c r="AM805" s="15"/>
      <c r="AN805" s="15"/>
      <c r="AO805" s="15"/>
    </row>
    <row r="806" spans="1:41" ht="18.75">
      <c r="A806" s="15"/>
      <c r="B806" s="40"/>
      <c r="C806" s="40"/>
      <c r="D806" s="40"/>
      <c r="E806" s="40"/>
      <c r="F806" s="40"/>
      <c r="G806" s="40"/>
      <c r="H806" s="40"/>
      <c r="I806" s="40"/>
      <c r="J806" s="40"/>
      <c r="K806" s="40"/>
      <c r="L806" s="40"/>
      <c r="M806" s="40"/>
      <c r="N806" s="40"/>
      <c r="O806" s="40"/>
      <c r="P806" s="40"/>
      <c r="Q806" s="41"/>
      <c r="R806" s="41"/>
      <c r="S806" s="42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H806" s="15"/>
      <c r="AI806" s="15"/>
      <c r="AJ806" s="15"/>
      <c r="AK806" s="15"/>
      <c r="AL806" s="15"/>
      <c r="AM806" s="15"/>
      <c r="AN806" s="15"/>
      <c r="AO806" s="15"/>
    </row>
    <row r="807" spans="1:41" ht="18.75">
      <c r="A807" s="15"/>
      <c r="B807" s="40"/>
      <c r="C807" s="40"/>
      <c r="D807" s="40"/>
      <c r="E807" s="40"/>
      <c r="F807" s="40"/>
      <c r="G807" s="40"/>
      <c r="H807" s="40"/>
      <c r="I807" s="40"/>
      <c r="J807" s="40"/>
      <c r="K807" s="40"/>
      <c r="L807" s="40"/>
      <c r="M807" s="40"/>
      <c r="N807" s="40"/>
      <c r="O807" s="40"/>
      <c r="P807" s="40"/>
      <c r="Q807" s="41"/>
      <c r="R807" s="41"/>
      <c r="S807" s="42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5"/>
      <c r="AI807" s="15"/>
      <c r="AJ807" s="15"/>
      <c r="AK807" s="15"/>
      <c r="AL807" s="15"/>
      <c r="AM807" s="15"/>
      <c r="AN807" s="15"/>
      <c r="AO807" s="15"/>
    </row>
    <row r="808" spans="1:41" ht="18.75">
      <c r="A808" s="15"/>
      <c r="B808" s="40"/>
      <c r="C808" s="40"/>
      <c r="D808" s="40"/>
      <c r="E808" s="40"/>
      <c r="F808" s="40"/>
      <c r="G808" s="40"/>
      <c r="H808" s="40"/>
      <c r="I808" s="40"/>
      <c r="J808" s="40"/>
      <c r="K808" s="40"/>
      <c r="L808" s="40"/>
      <c r="M808" s="40"/>
      <c r="N808" s="40"/>
      <c r="O808" s="40"/>
      <c r="P808" s="40"/>
      <c r="Q808" s="41"/>
      <c r="R808" s="41"/>
      <c r="S808" s="42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H808" s="15"/>
      <c r="AI808" s="15"/>
      <c r="AJ808" s="15"/>
      <c r="AK808" s="15"/>
      <c r="AL808" s="15"/>
      <c r="AM808" s="15"/>
      <c r="AN808" s="15"/>
      <c r="AO808" s="15"/>
    </row>
    <row r="809" spans="1:41" ht="18.75">
      <c r="A809" s="15"/>
      <c r="B809" s="40"/>
      <c r="C809" s="40"/>
      <c r="D809" s="40"/>
      <c r="E809" s="40"/>
      <c r="F809" s="40"/>
      <c r="G809" s="40"/>
      <c r="H809" s="40"/>
      <c r="I809" s="40"/>
      <c r="J809" s="40"/>
      <c r="K809" s="40"/>
      <c r="L809" s="40"/>
      <c r="M809" s="40"/>
      <c r="N809" s="40"/>
      <c r="O809" s="40"/>
      <c r="P809" s="40"/>
      <c r="Q809" s="41"/>
      <c r="R809" s="41"/>
      <c r="S809" s="42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H809" s="15"/>
      <c r="AI809" s="15"/>
      <c r="AJ809" s="15"/>
      <c r="AK809" s="15"/>
      <c r="AL809" s="15"/>
      <c r="AM809" s="15"/>
      <c r="AN809" s="15"/>
      <c r="AO809" s="15"/>
    </row>
    <row r="810" spans="1:41" ht="18.75">
      <c r="A810" s="15"/>
      <c r="B810" s="40"/>
      <c r="C810" s="40"/>
      <c r="D810" s="40"/>
      <c r="E810" s="40"/>
      <c r="F810" s="40"/>
      <c r="G810" s="40"/>
      <c r="H810" s="40"/>
      <c r="I810" s="40"/>
      <c r="J810" s="40"/>
      <c r="K810" s="40"/>
      <c r="L810" s="40"/>
      <c r="M810" s="40"/>
      <c r="N810" s="40"/>
      <c r="O810" s="40"/>
      <c r="P810" s="40"/>
      <c r="Q810" s="41"/>
      <c r="R810" s="41"/>
      <c r="S810" s="42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H810" s="15"/>
      <c r="AI810" s="15"/>
      <c r="AJ810" s="15"/>
      <c r="AK810" s="15"/>
      <c r="AL810" s="15"/>
      <c r="AM810" s="15"/>
      <c r="AN810" s="15"/>
      <c r="AO810" s="15"/>
    </row>
    <row r="811" spans="1:41" ht="18.75">
      <c r="A811" s="15"/>
      <c r="B811" s="40"/>
      <c r="C811" s="40"/>
      <c r="D811" s="40"/>
      <c r="E811" s="40"/>
      <c r="F811" s="40"/>
      <c r="G811" s="40"/>
      <c r="H811" s="40"/>
      <c r="I811" s="40"/>
      <c r="J811" s="40"/>
      <c r="K811" s="40"/>
      <c r="L811" s="40"/>
      <c r="M811" s="40"/>
      <c r="N811" s="40"/>
      <c r="O811" s="40"/>
      <c r="P811" s="40"/>
      <c r="Q811" s="41"/>
      <c r="R811" s="41"/>
      <c r="S811" s="42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H811" s="15"/>
      <c r="AI811" s="15"/>
      <c r="AJ811" s="15"/>
      <c r="AK811" s="15"/>
      <c r="AL811" s="15"/>
      <c r="AM811" s="15"/>
      <c r="AN811" s="15"/>
      <c r="AO811" s="15"/>
    </row>
    <row r="812" spans="1:41" ht="18.75">
      <c r="A812" s="15"/>
      <c r="B812" s="40"/>
      <c r="C812" s="40"/>
      <c r="D812" s="40"/>
      <c r="E812" s="40"/>
      <c r="F812" s="40"/>
      <c r="G812" s="40"/>
      <c r="H812" s="40"/>
      <c r="I812" s="40"/>
      <c r="J812" s="40"/>
      <c r="K812" s="40"/>
      <c r="L812" s="40"/>
      <c r="M812" s="40"/>
      <c r="N812" s="40"/>
      <c r="O812" s="40"/>
      <c r="P812" s="40"/>
      <c r="Q812" s="41"/>
      <c r="R812" s="41"/>
      <c r="S812" s="42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H812" s="15"/>
      <c r="AI812" s="15"/>
      <c r="AJ812" s="15"/>
      <c r="AK812" s="15"/>
      <c r="AL812" s="15"/>
      <c r="AM812" s="15"/>
      <c r="AN812" s="15"/>
      <c r="AO812" s="15"/>
    </row>
    <row r="813" spans="1:41" ht="18.75">
      <c r="A813" s="15"/>
      <c r="B813" s="40"/>
      <c r="C813" s="40"/>
      <c r="D813" s="40"/>
      <c r="E813" s="40"/>
      <c r="F813" s="40"/>
      <c r="G813" s="40"/>
      <c r="H813" s="40"/>
      <c r="I813" s="40"/>
      <c r="J813" s="40"/>
      <c r="K813" s="40"/>
      <c r="L813" s="40"/>
      <c r="M813" s="40"/>
      <c r="N813" s="40"/>
      <c r="O813" s="40"/>
      <c r="P813" s="40"/>
      <c r="Q813" s="41"/>
      <c r="R813" s="41"/>
      <c r="S813" s="42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H813" s="15"/>
      <c r="AI813" s="15"/>
      <c r="AJ813" s="15"/>
      <c r="AK813" s="15"/>
      <c r="AL813" s="15"/>
      <c r="AM813" s="15"/>
      <c r="AN813" s="15"/>
      <c r="AO813" s="15"/>
    </row>
    <row r="814" spans="1:41" ht="18.75">
      <c r="A814" s="15"/>
      <c r="B814" s="40"/>
      <c r="C814" s="40"/>
      <c r="D814" s="40"/>
      <c r="E814" s="40"/>
      <c r="F814" s="40"/>
      <c r="G814" s="40"/>
      <c r="H814" s="40"/>
      <c r="I814" s="40"/>
      <c r="J814" s="40"/>
      <c r="K814" s="40"/>
      <c r="L814" s="40"/>
      <c r="M814" s="40"/>
      <c r="N814" s="40"/>
      <c r="O814" s="40"/>
      <c r="P814" s="40"/>
      <c r="Q814" s="41"/>
      <c r="R814" s="41"/>
      <c r="S814" s="42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H814" s="15"/>
      <c r="AI814" s="15"/>
      <c r="AJ814" s="15"/>
      <c r="AK814" s="15"/>
      <c r="AL814" s="15"/>
      <c r="AM814" s="15"/>
      <c r="AN814" s="15"/>
      <c r="AO814" s="15"/>
    </row>
    <row r="815" spans="1:41" ht="18.75">
      <c r="A815" s="15"/>
      <c r="B815" s="40"/>
      <c r="C815" s="40"/>
      <c r="D815" s="40"/>
      <c r="E815" s="40"/>
      <c r="F815" s="40"/>
      <c r="G815" s="40"/>
      <c r="H815" s="40"/>
      <c r="I815" s="40"/>
      <c r="J815" s="40"/>
      <c r="K815" s="40"/>
      <c r="L815" s="40"/>
      <c r="M815" s="40"/>
      <c r="N815" s="40"/>
      <c r="O815" s="40"/>
      <c r="P815" s="40"/>
      <c r="Q815" s="41"/>
      <c r="R815" s="41"/>
      <c r="S815" s="42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H815" s="15"/>
      <c r="AI815" s="15"/>
      <c r="AJ815" s="15"/>
      <c r="AK815" s="15"/>
      <c r="AL815" s="15"/>
      <c r="AM815" s="15"/>
      <c r="AN815" s="15"/>
      <c r="AO815" s="15"/>
    </row>
    <row r="816" spans="1:41" ht="18.75">
      <c r="A816" s="15"/>
      <c r="B816" s="40"/>
      <c r="C816" s="40"/>
      <c r="D816" s="40"/>
      <c r="E816" s="40"/>
      <c r="F816" s="40"/>
      <c r="G816" s="40"/>
      <c r="H816" s="40"/>
      <c r="I816" s="40"/>
      <c r="J816" s="40"/>
      <c r="K816" s="40"/>
      <c r="L816" s="40"/>
      <c r="M816" s="40"/>
      <c r="N816" s="40"/>
      <c r="O816" s="40"/>
      <c r="P816" s="40"/>
      <c r="Q816" s="41"/>
      <c r="R816" s="41"/>
      <c r="S816" s="42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H816" s="15"/>
      <c r="AI816" s="15"/>
      <c r="AJ816" s="15"/>
      <c r="AK816" s="15"/>
      <c r="AL816" s="15"/>
      <c r="AM816" s="15"/>
      <c r="AN816" s="15"/>
      <c r="AO816" s="15"/>
    </row>
    <row r="817" spans="1:41" ht="18.75">
      <c r="A817" s="15"/>
      <c r="B817" s="40"/>
      <c r="C817" s="40"/>
      <c r="D817" s="40"/>
      <c r="E817" s="40"/>
      <c r="F817" s="40"/>
      <c r="G817" s="40"/>
      <c r="H817" s="40"/>
      <c r="I817" s="40"/>
      <c r="J817" s="40"/>
      <c r="K817" s="40"/>
      <c r="L817" s="40"/>
      <c r="M817" s="40"/>
      <c r="N817" s="40"/>
      <c r="O817" s="40"/>
      <c r="P817" s="40"/>
      <c r="Q817" s="41"/>
      <c r="R817" s="41"/>
      <c r="S817" s="42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H817" s="15"/>
      <c r="AI817" s="15"/>
      <c r="AJ817" s="15"/>
      <c r="AK817" s="15"/>
      <c r="AL817" s="15"/>
      <c r="AM817" s="15"/>
      <c r="AN817" s="15"/>
      <c r="AO817" s="15"/>
    </row>
    <row r="818" spans="1:41" ht="18.75">
      <c r="A818" s="15"/>
      <c r="B818" s="40"/>
      <c r="C818" s="40"/>
      <c r="D818" s="40"/>
      <c r="E818" s="40"/>
      <c r="F818" s="40"/>
      <c r="G818" s="40"/>
      <c r="H818" s="40"/>
      <c r="I818" s="40"/>
      <c r="J818" s="40"/>
      <c r="K818" s="40"/>
      <c r="L818" s="40"/>
      <c r="M818" s="40"/>
      <c r="N818" s="40"/>
      <c r="O818" s="40"/>
      <c r="P818" s="40"/>
      <c r="Q818" s="41"/>
      <c r="R818" s="41"/>
      <c r="S818" s="42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  <c r="AH818" s="15"/>
      <c r="AI818" s="15"/>
      <c r="AJ818" s="15"/>
      <c r="AK818" s="15"/>
      <c r="AL818" s="15"/>
      <c r="AM818" s="15"/>
      <c r="AN818" s="15"/>
      <c r="AO818" s="15"/>
    </row>
    <row r="819" spans="1:41" ht="18.75">
      <c r="A819" s="15"/>
      <c r="B819" s="40"/>
      <c r="C819" s="40"/>
      <c r="D819" s="40"/>
      <c r="E819" s="40"/>
      <c r="F819" s="40"/>
      <c r="G819" s="40"/>
      <c r="H819" s="40"/>
      <c r="I819" s="40"/>
      <c r="J819" s="40"/>
      <c r="K819" s="40"/>
      <c r="L819" s="40"/>
      <c r="M819" s="40"/>
      <c r="N819" s="40"/>
      <c r="O819" s="40"/>
      <c r="P819" s="40"/>
      <c r="Q819" s="41"/>
      <c r="R819" s="41"/>
      <c r="S819" s="42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H819" s="15"/>
      <c r="AI819" s="15"/>
      <c r="AJ819" s="15"/>
      <c r="AK819" s="15"/>
      <c r="AL819" s="15"/>
      <c r="AM819" s="15"/>
      <c r="AN819" s="15"/>
      <c r="AO819" s="15"/>
    </row>
    <row r="820" spans="1:41" ht="18.75">
      <c r="A820" s="15"/>
      <c r="B820" s="40"/>
      <c r="C820" s="40"/>
      <c r="D820" s="40"/>
      <c r="E820" s="40"/>
      <c r="F820" s="40"/>
      <c r="G820" s="40"/>
      <c r="H820" s="40"/>
      <c r="I820" s="40"/>
      <c r="J820" s="40"/>
      <c r="K820" s="40"/>
      <c r="L820" s="40"/>
      <c r="M820" s="40"/>
      <c r="N820" s="40"/>
      <c r="O820" s="40"/>
      <c r="P820" s="40"/>
      <c r="Q820" s="41"/>
      <c r="R820" s="41"/>
      <c r="S820" s="42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  <c r="AH820" s="15"/>
      <c r="AI820" s="15"/>
      <c r="AJ820" s="15"/>
      <c r="AK820" s="15"/>
      <c r="AL820" s="15"/>
      <c r="AM820" s="15"/>
      <c r="AN820" s="15"/>
      <c r="AO820" s="15"/>
    </row>
    <row r="821" spans="1:41" ht="18.75">
      <c r="A821" s="15"/>
      <c r="B821" s="40"/>
      <c r="C821" s="40"/>
      <c r="D821" s="40"/>
      <c r="E821" s="40"/>
      <c r="F821" s="40"/>
      <c r="G821" s="40"/>
      <c r="H821" s="40"/>
      <c r="I821" s="40"/>
      <c r="J821" s="40"/>
      <c r="K821" s="40"/>
      <c r="L821" s="40"/>
      <c r="M821" s="40"/>
      <c r="N821" s="40"/>
      <c r="O821" s="40"/>
      <c r="P821" s="40"/>
      <c r="Q821" s="41"/>
      <c r="R821" s="41"/>
      <c r="S821" s="42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H821" s="15"/>
      <c r="AI821" s="15"/>
      <c r="AJ821" s="15"/>
      <c r="AK821" s="15"/>
      <c r="AL821" s="15"/>
      <c r="AM821" s="15"/>
      <c r="AN821" s="15"/>
      <c r="AO821" s="15"/>
    </row>
    <row r="822" spans="1:41" ht="18.75">
      <c r="A822" s="15"/>
      <c r="B822" s="40"/>
      <c r="C822" s="40"/>
      <c r="D822" s="40"/>
      <c r="E822" s="40"/>
      <c r="F822" s="40"/>
      <c r="G822" s="40"/>
      <c r="H822" s="40"/>
      <c r="I822" s="40"/>
      <c r="J822" s="40"/>
      <c r="K822" s="40"/>
      <c r="L822" s="40"/>
      <c r="M822" s="40"/>
      <c r="N822" s="40"/>
      <c r="O822" s="40"/>
      <c r="P822" s="40"/>
      <c r="Q822" s="41"/>
      <c r="R822" s="41"/>
      <c r="S822" s="42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H822" s="15"/>
      <c r="AI822" s="15"/>
      <c r="AJ822" s="15"/>
      <c r="AK822" s="15"/>
      <c r="AL822" s="15"/>
      <c r="AM822" s="15"/>
      <c r="AN822" s="15"/>
      <c r="AO822" s="15"/>
    </row>
    <row r="823" spans="1:41" ht="18.75">
      <c r="A823" s="15"/>
      <c r="B823" s="40"/>
      <c r="C823" s="40"/>
      <c r="D823" s="40"/>
      <c r="E823" s="40"/>
      <c r="F823" s="40"/>
      <c r="G823" s="40"/>
      <c r="H823" s="40"/>
      <c r="I823" s="40"/>
      <c r="J823" s="40"/>
      <c r="K823" s="40"/>
      <c r="L823" s="40"/>
      <c r="M823" s="40"/>
      <c r="N823" s="40"/>
      <c r="O823" s="40"/>
      <c r="P823" s="40"/>
      <c r="Q823" s="41"/>
      <c r="R823" s="41"/>
      <c r="S823" s="42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H823" s="15"/>
      <c r="AI823" s="15"/>
      <c r="AJ823" s="15"/>
      <c r="AK823" s="15"/>
      <c r="AL823" s="15"/>
      <c r="AM823" s="15"/>
      <c r="AN823" s="15"/>
      <c r="AO823" s="15"/>
    </row>
    <row r="824" spans="1:41" ht="18.75">
      <c r="A824" s="15"/>
      <c r="B824" s="40"/>
      <c r="C824" s="40"/>
      <c r="D824" s="40"/>
      <c r="E824" s="40"/>
      <c r="F824" s="40"/>
      <c r="G824" s="40"/>
      <c r="H824" s="40"/>
      <c r="I824" s="40"/>
      <c r="J824" s="40"/>
      <c r="K824" s="40"/>
      <c r="L824" s="40"/>
      <c r="M824" s="40"/>
      <c r="N824" s="40"/>
      <c r="O824" s="40"/>
      <c r="P824" s="40"/>
      <c r="Q824" s="41"/>
      <c r="R824" s="41"/>
      <c r="S824" s="42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H824" s="15"/>
      <c r="AI824" s="15"/>
      <c r="AJ824" s="15"/>
      <c r="AK824" s="15"/>
      <c r="AL824" s="15"/>
      <c r="AM824" s="15"/>
      <c r="AN824" s="15"/>
      <c r="AO824" s="15"/>
    </row>
    <row r="825" spans="1:41" ht="18.75">
      <c r="A825" s="15"/>
      <c r="B825" s="40"/>
      <c r="C825" s="40"/>
      <c r="D825" s="40"/>
      <c r="E825" s="40"/>
      <c r="F825" s="40"/>
      <c r="G825" s="40"/>
      <c r="H825" s="40"/>
      <c r="I825" s="40"/>
      <c r="J825" s="40"/>
      <c r="K825" s="40"/>
      <c r="L825" s="40"/>
      <c r="M825" s="40"/>
      <c r="N825" s="40"/>
      <c r="O825" s="40"/>
      <c r="P825" s="40"/>
      <c r="Q825" s="41"/>
      <c r="R825" s="41"/>
      <c r="S825" s="42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H825" s="15"/>
      <c r="AI825" s="15"/>
      <c r="AJ825" s="15"/>
      <c r="AK825" s="15"/>
      <c r="AL825" s="15"/>
      <c r="AM825" s="15"/>
      <c r="AN825" s="15"/>
      <c r="AO825" s="15"/>
    </row>
    <row r="826" spans="1:41" ht="18.75">
      <c r="A826" s="15"/>
      <c r="B826" s="40"/>
      <c r="C826" s="40"/>
      <c r="D826" s="40"/>
      <c r="E826" s="40"/>
      <c r="F826" s="40"/>
      <c r="G826" s="40"/>
      <c r="H826" s="40"/>
      <c r="I826" s="40"/>
      <c r="J826" s="40"/>
      <c r="K826" s="40"/>
      <c r="L826" s="40"/>
      <c r="M826" s="40"/>
      <c r="N826" s="40"/>
      <c r="O826" s="40"/>
      <c r="P826" s="40"/>
      <c r="Q826" s="41"/>
      <c r="R826" s="41"/>
      <c r="S826" s="42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  <c r="AH826" s="15"/>
      <c r="AI826" s="15"/>
      <c r="AJ826" s="15"/>
      <c r="AK826" s="15"/>
      <c r="AL826" s="15"/>
      <c r="AM826" s="15"/>
      <c r="AN826" s="15"/>
      <c r="AO826" s="15"/>
    </row>
    <row r="827" spans="1:41" ht="18.75">
      <c r="A827" s="15"/>
      <c r="B827" s="40"/>
      <c r="C827" s="40"/>
      <c r="D827" s="40"/>
      <c r="E827" s="40"/>
      <c r="F827" s="40"/>
      <c r="G827" s="40"/>
      <c r="H827" s="40"/>
      <c r="I827" s="40"/>
      <c r="J827" s="40"/>
      <c r="K827" s="40"/>
      <c r="L827" s="40"/>
      <c r="M827" s="40"/>
      <c r="N827" s="40"/>
      <c r="O827" s="40"/>
      <c r="P827" s="40"/>
      <c r="Q827" s="41"/>
      <c r="R827" s="41"/>
      <c r="S827" s="42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  <c r="AH827" s="15"/>
      <c r="AI827" s="15"/>
      <c r="AJ827" s="15"/>
      <c r="AK827" s="15"/>
      <c r="AL827" s="15"/>
      <c r="AM827" s="15"/>
      <c r="AN827" s="15"/>
      <c r="AO827" s="15"/>
    </row>
    <row r="828" spans="1:41" ht="18.75">
      <c r="A828" s="15"/>
      <c r="B828" s="40"/>
      <c r="C828" s="40"/>
      <c r="D828" s="40"/>
      <c r="E828" s="40"/>
      <c r="F828" s="40"/>
      <c r="G828" s="40"/>
      <c r="H828" s="40"/>
      <c r="I828" s="40"/>
      <c r="J828" s="40"/>
      <c r="K828" s="40"/>
      <c r="L828" s="40"/>
      <c r="M828" s="40"/>
      <c r="N828" s="40"/>
      <c r="O828" s="40"/>
      <c r="P828" s="40"/>
      <c r="Q828" s="41"/>
      <c r="R828" s="41"/>
      <c r="S828" s="42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H828" s="15"/>
      <c r="AI828" s="15"/>
      <c r="AJ828" s="15"/>
      <c r="AK828" s="15"/>
      <c r="AL828" s="15"/>
      <c r="AM828" s="15"/>
      <c r="AN828" s="15"/>
      <c r="AO828" s="15"/>
    </row>
    <row r="829" spans="1:41" ht="18.75">
      <c r="A829" s="15"/>
      <c r="B829" s="40"/>
      <c r="C829" s="40"/>
      <c r="D829" s="40"/>
      <c r="E829" s="40"/>
      <c r="F829" s="40"/>
      <c r="G829" s="40"/>
      <c r="H829" s="40"/>
      <c r="I829" s="40"/>
      <c r="J829" s="40"/>
      <c r="K829" s="40"/>
      <c r="L829" s="40"/>
      <c r="M829" s="40"/>
      <c r="N829" s="40"/>
      <c r="O829" s="40"/>
      <c r="P829" s="40"/>
      <c r="Q829" s="41"/>
      <c r="R829" s="41"/>
      <c r="S829" s="42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  <c r="AH829" s="15"/>
      <c r="AI829" s="15"/>
      <c r="AJ829" s="15"/>
      <c r="AK829" s="15"/>
      <c r="AL829" s="15"/>
      <c r="AM829" s="15"/>
      <c r="AN829" s="15"/>
      <c r="AO829" s="15"/>
    </row>
    <row r="830" spans="1:41" ht="18.75">
      <c r="A830" s="15"/>
      <c r="B830" s="40"/>
      <c r="C830" s="40"/>
      <c r="D830" s="40"/>
      <c r="E830" s="40"/>
      <c r="F830" s="40"/>
      <c r="G830" s="40"/>
      <c r="H830" s="40"/>
      <c r="I830" s="40"/>
      <c r="J830" s="40"/>
      <c r="K830" s="40"/>
      <c r="L830" s="40"/>
      <c r="M830" s="40"/>
      <c r="N830" s="40"/>
      <c r="O830" s="40"/>
      <c r="P830" s="40"/>
      <c r="Q830" s="41"/>
      <c r="R830" s="41"/>
      <c r="S830" s="42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H830" s="15"/>
      <c r="AI830" s="15"/>
      <c r="AJ830" s="15"/>
      <c r="AK830" s="15"/>
      <c r="AL830" s="15"/>
      <c r="AM830" s="15"/>
      <c r="AN830" s="15"/>
      <c r="AO830" s="15"/>
    </row>
    <row r="831" spans="1:41" ht="18.75">
      <c r="A831" s="15"/>
      <c r="B831" s="40"/>
      <c r="C831" s="40"/>
      <c r="D831" s="40"/>
      <c r="E831" s="40"/>
      <c r="F831" s="40"/>
      <c r="G831" s="40"/>
      <c r="H831" s="40"/>
      <c r="I831" s="40"/>
      <c r="J831" s="40"/>
      <c r="K831" s="40"/>
      <c r="L831" s="40"/>
      <c r="M831" s="40"/>
      <c r="N831" s="40"/>
      <c r="O831" s="40"/>
      <c r="P831" s="40"/>
      <c r="Q831" s="41"/>
      <c r="R831" s="41"/>
      <c r="S831" s="42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H831" s="15"/>
      <c r="AI831" s="15"/>
      <c r="AJ831" s="15"/>
      <c r="AK831" s="15"/>
      <c r="AL831" s="15"/>
      <c r="AM831" s="15"/>
      <c r="AN831" s="15"/>
      <c r="AO831" s="15"/>
    </row>
    <row r="832" spans="1:41" ht="18.75">
      <c r="A832" s="15"/>
      <c r="B832" s="40"/>
      <c r="C832" s="40"/>
      <c r="D832" s="40"/>
      <c r="E832" s="40"/>
      <c r="F832" s="40"/>
      <c r="G832" s="40"/>
      <c r="H832" s="40"/>
      <c r="I832" s="40"/>
      <c r="J832" s="40"/>
      <c r="K832" s="40"/>
      <c r="L832" s="40"/>
      <c r="M832" s="40"/>
      <c r="N832" s="40"/>
      <c r="O832" s="40"/>
      <c r="P832" s="40"/>
      <c r="Q832" s="41"/>
      <c r="R832" s="41"/>
      <c r="S832" s="42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H832" s="15"/>
      <c r="AI832" s="15"/>
      <c r="AJ832" s="15"/>
      <c r="AK832" s="15"/>
      <c r="AL832" s="15"/>
      <c r="AM832" s="15"/>
      <c r="AN832" s="15"/>
      <c r="AO832" s="15"/>
    </row>
    <row r="833" spans="1:41" ht="18.75">
      <c r="A833" s="15"/>
      <c r="B833" s="40"/>
      <c r="C833" s="40"/>
      <c r="D833" s="40"/>
      <c r="E833" s="40"/>
      <c r="F833" s="40"/>
      <c r="G833" s="40"/>
      <c r="H833" s="40"/>
      <c r="I833" s="40"/>
      <c r="J833" s="40"/>
      <c r="K833" s="40"/>
      <c r="L833" s="40"/>
      <c r="M833" s="40"/>
      <c r="N833" s="40"/>
      <c r="O833" s="40"/>
      <c r="P833" s="40"/>
      <c r="Q833" s="41"/>
      <c r="R833" s="41"/>
      <c r="S833" s="42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H833" s="15"/>
      <c r="AI833" s="15"/>
      <c r="AJ833" s="15"/>
      <c r="AK833" s="15"/>
      <c r="AL833" s="15"/>
      <c r="AM833" s="15"/>
      <c r="AN833" s="15"/>
      <c r="AO833" s="15"/>
    </row>
    <row r="834" spans="1:41" ht="18.75">
      <c r="A834" s="15"/>
      <c r="B834" s="40"/>
      <c r="C834" s="40"/>
      <c r="D834" s="40"/>
      <c r="E834" s="40"/>
      <c r="F834" s="40"/>
      <c r="G834" s="40"/>
      <c r="H834" s="40"/>
      <c r="I834" s="40"/>
      <c r="J834" s="40"/>
      <c r="K834" s="40"/>
      <c r="L834" s="40"/>
      <c r="M834" s="40"/>
      <c r="N834" s="40"/>
      <c r="O834" s="40"/>
      <c r="P834" s="40"/>
      <c r="Q834" s="41"/>
      <c r="R834" s="41"/>
      <c r="S834" s="42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H834" s="15"/>
      <c r="AI834" s="15"/>
      <c r="AJ834" s="15"/>
      <c r="AK834" s="15"/>
      <c r="AL834" s="15"/>
      <c r="AM834" s="15"/>
      <c r="AN834" s="15"/>
      <c r="AO834" s="15"/>
    </row>
    <row r="835" spans="1:41" ht="18.75">
      <c r="A835" s="15"/>
      <c r="B835" s="40"/>
      <c r="C835" s="40"/>
      <c r="D835" s="40"/>
      <c r="E835" s="40"/>
      <c r="F835" s="40"/>
      <c r="G835" s="40"/>
      <c r="H835" s="40"/>
      <c r="I835" s="40"/>
      <c r="J835" s="40"/>
      <c r="K835" s="40"/>
      <c r="L835" s="40"/>
      <c r="M835" s="40"/>
      <c r="N835" s="40"/>
      <c r="O835" s="40"/>
      <c r="P835" s="40"/>
      <c r="Q835" s="41"/>
      <c r="R835" s="41"/>
      <c r="S835" s="42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H835" s="15"/>
      <c r="AI835" s="15"/>
      <c r="AJ835" s="15"/>
      <c r="AK835" s="15"/>
      <c r="AL835" s="15"/>
      <c r="AM835" s="15"/>
      <c r="AN835" s="15"/>
      <c r="AO835" s="15"/>
    </row>
    <row r="836" spans="1:41" ht="18.75">
      <c r="A836" s="15"/>
      <c r="B836" s="40"/>
      <c r="C836" s="40"/>
      <c r="D836" s="40"/>
      <c r="E836" s="40"/>
      <c r="F836" s="40"/>
      <c r="G836" s="40"/>
      <c r="H836" s="40"/>
      <c r="I836" s="40"/>
      <c r="J836" s="40"/>
      <c r="K836" s="40"/>
      <c r="L836" s="40"/>
      <c r="M836" s="40"/>
      <c r="N836" s="40"/>
      <c r="O836" s="40"/>
      <c r="P836" s="40"/>
      <c r="Q836" s="41"/>
      <c r="R836" s="41"/>
      <c r="S836" s="42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H836" s="15"/>
      <c r="AI836" s="15"/>
      <c r="AJ836" s="15"/>
      <c r="AK836" s="15"/>
      <c r="AL836" s="15"/>
      <c r="AM836" s="15"/>
      <c r="AN836" s="15"/>
      <c r="AO836" s="15"/>
    </row>
    <row r="837" spans="1:41" ht="18.75">
      <c r="A837" s="15"/>
      <c r="B837" s="40"/>
      <c r="C837" s="40"/>
      <c r="D837" s="40"/>
      <c r="E837" s="40"/>
      <c r="F837" s="40"/>
      <c r="G837" s="40"/>
      <c r="H837" s="40"/>
      <c r="I837" s="40"/>
      <c r="J837" s="40"/>
      <c r="K837" s="40"/>
      <c r="L837" s="40"/>
      <c r="M837" s="40"/>
      <c r="N837" s="40"/>
      <c r="O837" s="40"/>
      <c r="P837" s="40"/>
      <c r="Q837" s="41"/>
      <c r="R837" s="41"/>
      <c r="S837" s="42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H837" s="15"/>
      <c r="AI837" s="15"/>
      <c r="AJ837" s="15"/>
      <c r="AK837" s="15"/>
      <c r="AL837" s="15"/>
      <c r="AM837" s="15"/>
      <c r="AN837" s="15"/>
      <c r="AO837" s="15"/>
    </row>
    <row r="838" spans="1:41" ht="18.75">
      <c r="A838" s="15"/>
      <c r="B838" s="40"/>
      <c r="C838" s="40"/>
      <c r="D838" s="40"/>
      <c r="E838" s="40"/>
      <c r="F838" s="40"/>
      <c r="G838" s="40"/>
      <c r="H838" s="40"/>
      <c r="I838" s="40"/>
      <c r="J838" s="40"/>
      <c r="K838" s="40"/>
      <c r="L838" s="40"/>
      <c r="M838" s="40"/>
      <c r="N838" s="40"/>
      <c r="O838" s="40"/>
      <c r="P838" s="40"/>
      <c r="Q838" s="41"/>
      <c r="R838" s="41"/>
      <c r="S838" s="42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H838" s="15"/>
      <c r="AI838" s="15"/>
      <c r="AJ838" s="15"/>
      <c r="AK838" s="15"/>
      <c r="AL838" s="15"/>
      <c r="AM838" s="15"/>
      <c r="AN838" s="15"/>
      <c r="AO838" s="15"/>
    </row>
    <row r="839" spans="1:41" ht="18.75">
      <c r="A839" s="15"/>
      <c r="B839" s="40"/>
      <c r="C839" s="40"/>
      <c r="D839" s="40"/>
      <c r="E839" s="40"/>
      <c r="F839" s="40"/>
      <c r="G839" s="40"/>
      <c r="H839" s="40"/>
      <c r="I839" s="40"/>
      <c r="J839" s="40"/>
      <c r="K839" s="40"/>
      <c r="L839" s="40"/>
      <c r="M839" s="40"/>
      <c r="N839" s="40"/>
      <c r="O839" s="40"/>
      <c r="P839" s="40"/>
      <c r="Q839" s="41"/>
      <c r="R839" s="41"/>
      <c r="S839" s="42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  <c r="AH839" s="15"/>
      <c r="AI839" s="15"/>
      <c r="AJ839" s="15"/>
      <c r="AK839" s="15"/>
      <c r="AL839" s="15"/>
      <c r="AM839" s="15"/>
      <c r="AN839" s="15"/>
      <c r="AO839" s="15"/>
    </row>
    <row r="840" spans="1:41" ht="18.75">
      <c r="A840" s="15"/>
      <c r="B840" s="40"/>
      <c r="C840" s="40"/>
      <c r="D840" s="40"/>
      <c r="E840" s="40"/>
      <c r="F840" s="40"/>
      <c r="G840" s="40"/>
      <c r="H840" s="40"/>
      <c r="I840" s="40"/>
      <c r="J840" s="40"/>
      <c r="K840" s="40"/>
      <c r="L840" s="40"/>
      <c r="M840" s="40"/>
      <c r="N840" s="40"/>
      <c r="O840" s="40"/>
      <c r="P840" s="40"/>
      <c r="Q840" s="41"/>
      <c r="R840" s="41"/>
      <c r="S840" s="42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H840" s="15"/>
      <c r="AI840" s="15"/>
      <c r="AJ840" s="15"/>
      <c r="AK840" s="15"/>
      <c r="AL840" s="15"/>
      <c r="AM840" s="15"/>
      <c r="AN840" s="15"/>
      <c r="AO840" s="15"/>
    </row>
    <row r="841" spans="1:41" ht="18.75">
      <c r="A841" s="15"/>
      <c r="B841" s="40"/>
      <c r="C841" s="40"/>
      <c r="D841" s="40"/>
      <c r="E841" s="40"/>
      <c r="F841" s="40"/>
      <c r="G841" s="40"/>
      <c r="H841" s="40"/>
      <c r="I841" s="40"/>
      <c r="J841" s="40"/>
      <c r="K841" s="40"/>
      <c r="L841" s="40"/>
      <c r="M841" s="40"/>
      <c r="N841" s="40"/>
      <c r="O841" s="40"/>
      <c r="P841" s="40"/>
      <c r="Q841" s="41"/>
      <c r="R841" s="41"/>
      <c r="S841" s="42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H841" s="15"/>
      <c r="AI841" s="15"/>
      <c r="AJ841" s="15"/>
      <c r="AK841" s="15"/>
      <c r="AL841" s="15"/>
      <c r="AM841" s="15"/>
      <c r="AN841" s="15"/>
      <c r="AO841" s="15"/>
    </row>
    <row r="842" spans="1:41" ht="18.75">
      <c r="A842" s="15"/>
      <c r="B842" s="40"/>
      <c r="C842" s="40"/>
      <c r="D842" s="40"/>
      <c r="E842" s="40"/>
      <c r="F842" s="40"/>
      <c r="G842" s="40"/>
      <c r="H842" s="40"/>
      <c r="I842" s="40"/>
      <c r="J842" s="40"/>
      <c r="K842" s="40"/>
      <c r="L842" s="40"/>
      <c r="M842" s="40"/>
      <c r="N842" s="40"/>
      <c r="O842" s="40"/>
      <c r="P842" s="40"/>
      <c r="Q842" s="41"/>
      <c r="R842" s="41"/>
      <c r="S842" s="42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H842" s="15"/>
      <c r="AI842" s="15"/>
      <c r="AJ842" s="15"/>
      <c r="AK842" s="15"/>
      <c r="AL842" s="15"/>
      <c r="AM842" s="15"/>
      <c r="AN842" s="15"/>
      <c r="AO842" s="15"/>
    </row>
    <row r="843" spans="1:41" ht="18.75">
      <c r="A843" s="15"/>
      <c r="B843" s="40"/>
      <c r="C843" s="40"/>
      <c r="D843" s="40"/>
      <c r="E843" s="40"/>
      <c r="F843" s="40"/>
      <c r="G843" s="40"/>
      <c r="H843" s="40"/>
      <c r="I843" s="40"/>
      <c r="J843" s="40"/>
      <c r="K843" s="40"/>
      <c r="L843" s="40"/>
      <c r="M843" s="40"/>
      <c r="N843" s="40"/>
      <c r="O843" s="40"/>
      <c r="P843" s="40"/>
      <c r="Q843" s="41"/>
      <c r="R843" s="41"/>
      <c r="S843" s="42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H843" s="15"/>
      <c r="AI843" s="15"/>
      <c r="AJ843" s="15"/>
      <c r="AK843" s="15"/>
      <c r="AL843" s="15"/>
      <c r="AM843" s="15"/>
      <c r="AN843" s="15"/>
      <c r="AO843" s="15"/>
    </row>
    <row r="844" spans="1:41" ht="18.75">
      <c r="A844" s="15"/>
      <c r="B844" s="40"/>
      <c r="C844" s="40"/>
      <c r="D844" s="40"/>
      <c r="E844" s="40"/>
      <c r="F844" s="40"/>
      <c r="G844" s="40"/>
      <c r="H844" s="40"/>
      <c r="I844" s="40"/>
      <c r="J844" s="40"/>
      <c r="K844" s="40"/>
      <c r="L844" s="40"/>
      <c r="M844" s="40"/>
      <c r="N844" s="40"/>
      <c r="O844" s="40"/>
      <c r="P844" s="40"/>
      <c r="Q844" s="41"/>
      <c r="R844" s="41"/>
      <c r="S844" s="42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H844" s="15"/>
      <c r="AI844" s="15"/>
      <c r="AJ844" s="15"/>
      <c r="AK844" s="15"/>
      <c r="AL844" s="15"/>
      <c r="AM844" s="15"/>
      <c r="AN844" s="15"/>
      <c r="AO844" s="15"/>
    </row>
    <row r="845" spans="1:41" ht="18.75">
      <c r="A845" s="15"/>
      <c r="B845" s="40"/>
      <c r="C845" s="40"/>
      <c r="D845" s="40"/>
      <c r="E845" s="40"/>
      <c r="F845" s="40"/>
      <c r="G845" s="40"/>
      <c r="H845" s="40"/>
      <c r="I845" s="40"/>
      <c r="J845" s="40"/>
      <c r="K845" s="40"/>
      <c r="L845" s="40"/>
      <c r="M845" s="40"/>
      <c r="N845" s="40"/>
      <c r="O845" s="40"/>
      <c r="P845" s="40"/>
      <c r="Q845" s="41"/>
      <c r="R845" s="41"/>
      <c r="S845" s="42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H845" s="15"/>
      <c r="AI845" s="15"/>
      <c r="AJ845" s="15"/>
      <c r="AK845" s="15"/>
      <c r="AL845" s="15"/>
      <c r="AM845" s="15"/>
      <c r="AN845" s="15"/>
      <c r="AO845" s="15"/>
    </row>
    <row r="846" spans="1:41" ht="18.75">
      <c r="A846" s="15"/>
      <c r="B846" s="40"/>
      <c r="C846" s="40"/>
      <c r="D846" s="40"/>
      <c r="E846" s="40"/>
      <c r="F846" s="40"/>
      <c r="G846" s="40"/>
      <c r="H846" s="40"/>
      <c r="I846" s="40"/>
      <c r="J846" s="40"/>
      <c r="K846" s="40"/>
      <c r="L846" s="40"/>
      <c r="M846" s="40"/>
      <c r="N846" s="40"/>
      <c r="O846" s="40"/>
      <c r="P846" s="40"/>
      <c r="Q846" s="41"/>
      <c r="R846" s="41"/>
      <c r="S846" s="42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H846" s="15"/>
      <c r="AI846" s="15"/>
      <c r="AJ846" s="15"/>
      <c r="AK846" s="15"/>
      <c r="AL846" s="15"/>
      <c r="AM846" s="15"/>
      <c r="AN846" s="15"/>
      <c r="AO846" s="15"/>
    </row>
    <row r="847" spans="1:41" ht="18.75">
      <c r="A847" s="15"/>
      <c r="B847" s="40"/>
      <c r="C847" s="40"/>
      <c r="D847" s="40"/>
      <c r="E847" s="40"/>
      <c r="F847" s="40"/>
      <c r="G847" s="40"/>
      <c r="H847" s="40"/>
      <c r="I847" s="40"/>
      <c r="J847" s="40"/>
      <c r="K847" s="40"/>
      <c r="L847" s="40"/>
      <c r="M847" s="40"/>
      <c r="N847" s="40"/>
      <c r="O847" s="40"/>
      <c r="P847" s="40"/>
      <c r="Q847" s="41"/>
      <c r="R847" s="41"/>
      <c r="S847" s="42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H847" s="15"/>
      <c r="AI847" s="15"/>
      <c r="AJ847" s="15"/>
      <c r="AK847" s="15"/>
      <c r="AL847" s="15"/>
      <c r="AM847" s="15"/>
      <c r="AN847" s="15"/>
      <c r="AO847" s="15"/>
    </row>
    <row r="848" spans="1:41" ht="18.75">
      <c r="A848" s="15"/>
      <c r="B848" s="40"/>
      <c r="C848" s="40"/>
      <c r="D848" s="40"/>
      <c r="E848" s="40"/>
      <c r="F848" s="40"/>
      <c r="G848" s="40"/>
      <c r="H848" s="40"/>
      <c r="I848" s="40"/>
      <c r="J848" s="40"/>
      <c r="K848" s="40"/>
      <c r="L848" s="40"/>
      <c r="M848" s="40"/>
      <c r="N848" s="40"/>
      <c r="O848" s="40"/>
      <c r="P848" s="40"/>
      <c r="Q848" s="41"/>
      <c r="R848" s="41"/>
      <c r="S848" s="42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H848" s="15"/>
      <c r="AI848" s="15"/>
      <c r="AJ848" s="15"/>
      <c r="AK848" s="15"/>
      <c r="AL848" s="15"/>
      <c r="AM848" s="15"/>
      <c r="AN848" s="15"/>
      <c r="AO848" s="15"/>
    </row>
    <row r="849" spans="1:41" ht="18.75">
      <c r="A849" s="15"/>
      <c r="B849" s="40"/>
      <c r="C849" s="40"/>
      <c r="D849" s="40"/>
      <c r="E849" s="40"/>
      <c r="F849" s="40"/>
      <c r="G849" s="40"/>
      <c r="H849" s="40"/>
      <c r="I849" s="40"/>
      <c r="J849" s="40"/>
      <c r="K849" s="40"/>
      <c r="L849" s="40"/>
      <c r="M849" s="40"/>
      <c r="N849" s="40"/>
      <c r="O849" s="40"/>
      <c r="P849" s="40"/>
      <c r="Q849" s="41"/>
      <c r="R849" s="41"/>
      <c r="S849" s="42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H849" s="15"/>
      <c r="AI849" s="15"/>
      <c r="AJ849" s="15"/>
      <c r="AK849" s="15"/>
      <c r="AL849" s="15"/>
      <c r="AM849" s="15"/>
      <c r="AN849" s="15"/>
      <c r="AO849" s="15"/>
    </row>
    <row r="850" spans="1:41" ht="18.75">
      <c r="A850" s="15"/>
      <c r="B850" s="40"/>
      <c r="C850" s="40"/>
      <c r="D850" s="40"/>
      <c r="E850" s="40"/>
      <c r="F850" s="40"/>
      <c r="G850" s="40"/>
      <c r="H850" s="40"/>
      <c r="I850" s="40"/>
      <c r="J850" s="40"/>
      <c r="K850" s="40"/>
      <c r="L850" s="40"/>
      <c r="M850" s="40"/>
      <c r="N850" s="40"/>
      <c r="O850" s="40"/>
      <c r="P850" s="40"/>
      <c r="Q850" s="41"/>
      <c r="R850" s="41"/>
      <c r="S850" s="42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H850" s="15"/>
      <c r="AI850" s="15"/>
      <c r="AJ850" s="15"/>
      <c r="AK850" s="15"/>
      <c r="AL850" s="15"/>
      <c r="AM850" s="15"/>
      <c r="AN850" s="15"/>
      <c r="AO850" s="15"/>
    </row>
    <row r="851" spans="1:41" ht="18.75">
      <c r="A851" s="15"/>
      <c r="B851" s="40"/>
      <c r="C851" s="40"/>
      <c r="D851" s="40"/>
      <c r="E851" s="40"/>
      <c r="F851" s="40"/>
      <c r="G851" s="40"/>
      <c r="H851" s="40"/>
      <c r="I851" s="40"/>
      <c r="J851" s="40"/>
      <c r="K851" s="40"/>
      <c r="L851" s="40"/>
      <c r="M851" s="40"/>
      <c r="N851" s="40"/>
      <c r="O851" s="40"/>
      <c r="P851" s="40"/>
      <c r="Q851" s="41"/>
      <c r="R851" s="41"/>
      <c r="S851" s="42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H851" s="15"/>
      <c r="AI851" s="15"/>
      <c r="AJ851" s="15"/>
      <c r="AK851" s="15"/>
      <c r="AL851" s="15"/>
      <c r="AM851" s="15"/>
      <c r="AN851" s="15"/>
      <c r="AO851" s="15"/>
    </row>
    <row r="852" spans="1:41" ht="18.75">
      <c r="A852" s="15"/>
      <c r="B852" s="40"/>
      <c r="C852" s="40"/>
      <c r="D852" s="40"/>
      <c r="E852" s="40"/>
      <c r="F852" s="40"/>
      <c r="G852" s="40"/>
      <c r="H852" s="40"/>
      <c r="I852" s="40"/>
      <c r="J852" s="40"/>
      <c r="K852" s="40"/>
      <c r="L852" s="40"/>
      <c r="M852" s="40"/>
      <c r="N852" s="40"/>
      <c r="O852" s="40"/>
      <c r="P852" s="40"/>
      <c r="Q852" s="41"/>
      <c r="R852" s="41"/>
      <c r="S852" s="42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H852" s="15"/>
      <c r="AI852" s="15"/>
      <c r="AJ852" s="15"/>
      <c r="AK852" s="15"/>
      <c r="AL852" s="15"/>
      <c r="AM852" s="15"/>
      <c r="AN852" s="15"/>
      <c r="AO852" s="15"/>
    </row>
    <row r="853" spans="1:41" ht="18.75">
      <c r="A853" s="15"/>
      <c r="B853" s="40"/>
      <c r="C853" s="40"/>
      <c r="D853" s="40"/>
      <c r="E853" s="40"/>
      <c r="F853" s="40"/>
      <c r="G853" s="40"/>
      <c r="H853" s="40"/>
      <c r="I853" s="40"/>
      <c r="J853" s="40"/>
      <c r="K853" s="40"/>
      <c r="L853" s="40"/>
      <c r="M853" s="40"/>
      <c r="N853" s="40"/>
      <c r="O853" s="40"/>
      <c r="P853" s="40"/>
      <c r="Q853" s="41"/>
      <c r="R853" s="41"/>
      <c r="S853" s="42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H853" s="15"/>
      <c r="AI853" s="15"/>
      <c r="AJ853" s="15"/>
      <c r="AK853" s="15"/>
      <c r="AL853" s="15"/>
      <c r="AM853" s="15"/>
      <c r="AN853" s="15"/>
      <c r="AO853" s="15"/>
    </row>
    <row r="854" spans="1:41" ht="18.75">
      <c r="A854" s="15"/>
      <c r="B854" s="40"/>
      <c r="C854" s="40"/>
      <c r="D854" s="40"/>
      <c r="E854" s="40"/>
      <c r="F854" s="40"/>
      <c r="G854" s="40"/>
      <c r="H854" s="40"/>
      <c r="I854" s="40"/>
      <c r="J854" s="40"/>
      <c r="K854" s="40"/>
      <c r="L854" s="40"/>
      <c r="M854" s="40"/>
      <c r="N854" s="40"/>
      <c r="O854" s="40"/>
      <c r="P854" s="40"/>
      <c r="Q854" s="41"/>
      <c r="R854" s="41"/>
      <c r="S854" s="42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H854" s="15"/>
      <c r="AI854" s="15"/>
      <c r="AJ854" s="15"/>
      <c r="AK854" s="15"/>
      <c r="AL854" s="15"/>
      <c r="AM854" s="15"/>
      <c r="AN854" s="15"/>
      <c r="AO854" s="15"/>
    </row>
    <row r="855" spans="1:41" ht="18.75">
      <c r="A855" s="15"/>
      <c r="B855" s="40"/>
      <c r="C855" s="40"/>
      <c r="D855" s="40"/>
      <c r="E855" s="40"/>
      <c r="F855" s="40"/>
      <c r="G855" s="40"/>
      <c r="H855" s="40"/>
      <c r="I855" s="40"/>
      <c r="J855" s="40"/>
      <c r="K855" s="40"/>
      <c r="L855" s="40"/>
      <c r="M855" s="40"/>
      <c r="N855" s="40"/>
      <c r="O855" s="40"/>
      <c r="P855" s="40"/>
      <c r="Q855" s="41"/>
      <c r="R855" s="41"/>
      <c r="S855" s="42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H855" s="15"/>
      <c r="AI855" s="15"/>
      <c r="AJ855" s="15"/>
      <c r="AK855" s="15"/>
      <c r="AL855" s="15"/>
      <c r="AM855" s="15"/>
      <c r="AN855" s="15"/>
      <c r="AO855" s="15"/>
    </row>
    <row r="856" spans="1:41" ht="18.75">
      <c r="A856" s="15"/>
      <c r="B856" s="40"/>
      <c r="C856" s="40"/>
      <c r="D856" s="40"/>
      <c r="E856" s="40"/>
      <c r="F856" s="40"/>
      <c r="G856" s="40"/>
      <c r="H856" s="40"/>
      <c r="I856" s="40"/>
      <c r="J856" s="40"/>
      <c r="K856" s="40"/>
      <c r="L856" s="40"/>
      <c r="M856" s="40"/>
      <c r="N856" s="40"/>
      <c r="O856" s="40"/>
      <c r="P856" s="40"/>
      <c r="Q856" s="41"/>
      <c r="R856" s="41"/>
      <c r="S856" s="42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H856" s="15"/>
      <c r="AI856" s="15"/>
      <c r="AJ856" s="15"/>
      <c r="AK856" s="15"/>
      <c r="AL856" s="15"/>
      <c r="AM856" s="15"/>
      <c r="AN856" s="15"/>
      <c r="AO856" s="15"/>
    </row>
    <row r="857" spans="1:41" ht="18.75">
      <c r="A857" s="15"/>
      <c r="B857" s="40"/>
      <c r="C857" s="40"/>
      <c r="D857" s="40"/>
      <c r="E857" s="40"/>
      <c r="F857" s="40"/>
      <c r="G857" s="40"/>
      <c r="H857" s="40"/>
      <c r="I857" s="40"/>
      <c r="J857" s="40"/>
      <c r="K857" s="40"/>
      <c r="L857" s="40"/>
      <c r="M857" s="40"/>
      <c r="N857" s="40"/>
      <c r="O857" s="40"/>
      <c r="P857" s="40"/>
      <c r="Q857" s="41"/>
      <c r="R857" s="41"/>
      <c r="S857" s="42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H857" s="15"/>
      <c r="AI857" s="15"/>
      <c r="AJ857" s="15"/>
      <c r="AK857" s="15"/>
      <c r="AL857" s="15"/>
      <c r="AM857" s="15"/>
      <c r="AN857" s="15"/>
      <c r="AO857" s="15"/>
    </row>
    <row r="858" spans="1:41" ht="18.75">
      <c r="A858" s="15"/>
      <c r="B858" s="40"/>
      <c r="C858" s="40"/>
      <c r="D858" s="40"/>
      <c r="E858" s="40"/>
      <c r="F858" s="40"/>
      <c r="G858" s="40"/>
      <c r="H858" s="40"/>
      <c r="I858" s="40"/>
      <c r="J858" s="40"/>
      <c r="K858" s="40"/>
      <c r="L858" s="40"/>
      <c r="M858" s="40"/>
      <c r="N858" s="40"/>
      <c r="O858" s="40"/>
      <c r="P858" s="40"/>
      <c r="Q858" s="41"/>
      <c r="R858" s="41"/>
      <c r="S858" s="42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H858" s="15"/>
      <c r="AI858" s="15"/>
      <c r="AJ858" s="15"/>
      <c r="AK858" s="15"/>
      <c r="AL858" s="15"/>
      <c r="AM858" s="15"/>
      <c r="AN858" s="15"/>
      <c r="AO858" s="15"/>
    </row>
    <row r="859" spans="1:41" ht="18.75">
      <c r="A859" s="15"/>
      <c r="B859" s="40"/>
      <c r="C859" s="40"/>
      <c r="D859" s="40"/>
      <c r="E859" s="40"/>
      <c r="F859" s="40"/>
      <c r="G859" s="40"/>
      <c r="H859" s="40"/>
      <c r="I859" s="40"/>
      <c r="J859" s="40"/>
      <c r="K859" s="40"/>
      <c r="L859" s="40"/>
      <c r="M859" s="40"/>
      <c r="N859" s="40"/>
      <c r="O859" s="40"/>
      <c r="P859" s="40"/>
      <c r="Q859" s="41"/>
      <c r="R859" s="41"/>
      <c r="S859" s="42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H859" s="15"/>
      <c r="AI859" s="15"/>
      <c r="AJ859" s="15"/>
      <c r="AK859" s="15"/>
      <c r="AL859" s="15"/>
      <c r="AM859" s="15"/>
      <c r="AN859" s="15"/>
      <c r="AO859" s="15"/>
    </row>
    <row r="860" spans="1:41" ht="18.75">
      <c r="A860" s="15"/>
      <c r="B860" s="40"/>
      <c r="C860" s="40"/>
      <c r="D860" s="40"/>
      <c r="E860" s="40"/>
      <c r="F860" s="40"/>
      <c r="G860" s="40"/>
      <c r="H860" s="40"/>
      <c r="I860" s="40"/>
      <c r="J860" s="40"/>
      <c r="K860" s="40"/>
      <c r="L860" s="40"/>
      <c r="M860" s="40"/>
      <c r="N860" s="40"/>
      <c r="O860" s="40"/>
      <c r="P860" s="40"/>
      <c r="Q860" s="41"/>
      <c r="R860" s="41"/>
      <c r="S860" s="42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H860" s="15"/>
      <c r="AI860" s="15"/>
      <c r="AJ860" s="15"/>
      <c r="AK860" s="15"/>
      <c r="AL860" s="15"/>
      <c r="AM860" s="15"/>
      <c r="AN860" s="15"/>
      <c r="AO860" s="15"/>
    </row>
    <row r="861" spans="1:41" ht="18.75">
      <c r="A861" s="15"/>
      <c r="B861" s="40"/>
      <c r="C861" s="40"/>
      <c r="D861" s="40"/>
      <c r="E861" s="40"/>
      <c r="F861" s="40"/>
      <c r="G861" s="40"/>
      <c r="H861" s="40"/>
      <c r="I861" s="40"/>
      <c r="J861" s="40"/>
      <c r="K861" s="40"/>
      <c r="L861" s="40"/>
      <c r="M861" s="40"/>
      <c r="N861" s="40"/>
      <c r="O861" s="40"/>
      <c r="P861" s="40"/>
      <c r="Q861" s="41"/>
      <c r="R861" s="41"/>
      <c r="S861" s="42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H861" s="15"/>
      <c r="AI861" s="15"/>
      <c r="AJ861" s="15"/>
      <c r="AK861" s="15"/>
      <c r="AL861" s="15"/>
      <c r="AM861" s="15"/>
      <c r="AN861" s="15"/>
      <c r="AO861" s="15"/>
    </row>
    <row r="862" spans="1:41" ht="18.75">
      <c r="A862" s="15"/>
      <c r="B862" s="40"/>
      <c r="C862" s="40"/>
      <c r="D862" s="40"/>
      <c r="E862" s="40"/>
      <c r="F862" s="40"/>
      <c r="G862" s="40"/>
      <c r="H862" s="40"/>
      <c r="I862" s="40"/>
      <c r="J862" s="40"/>
      <c r="K862" s="40"/>
      <c r="L862" s="40"/>
      <c r="M862" s="40"/>
      <c r="N862" s="40"/>
      <c r="O862" s="40"/>
      <c r="P862" s="40"/>
      <c r="Q862" s="41"/>
      <c r="R862" s="41"/>
      <c r="S862" s="42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H862" s="15"/>
      <c r="AI862" s="15"/>
      <c r="AJ862" s="15"/>
      <c r="AK862" s="15"/>
      <c r="AL862" s="15"/>
      <c r="AM862" s="15"/>
      <c r="AN862" s="15"/>
      <c r="AO862" s="15"/>
    </row>
    <row r="863" spans="1:41" ht="18.75">
      <c r="A863" s="15"/>
      <c r="B863" s="40"/>
      <c r="C863" s="40"/>
      <c r="D863" s="40"/>
      <c r="E863" s="40"/>
      <c r="F863" s="40"/>
      <c r="G863" s="40"/>
      <c r="H863" s="40"/>
      <c r="I863" s="40"/>
      <c r="J863" s="40"/>
      <c r="K863" s="40"/>
      <c r="L863" s="40"/>
      <c r="M863" s="40"/>
      <c r="N863" s="40"/>
      <c r="O863" s="40"/>
      <c r="P863" s="40"/>
      <c r="Q863" s="41"/>
      <c r="R863" s="41"/>
      <c r="S863" s="42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H863" s="15"/>
      <c r="AI863" s="15"/>
      <c r="AJ863" s="15"/>
      <c r="AK863" s="15"/>
      <c r="AL863" s="15"/>
      <c r="AM863" s="15"/>
      <c r="AN863" s="15"/>
      <c r="AO863" s="15"/>
    </row>
    <row r="864" spans="1:41" ht="18.75">
      <c r="A864" s="15"/>
      <c r="B864" s="40"/>
      <c r="C864" s="40"/>
      <c r="D864" s="40"/>
      <c r="E864" s="40"/>
      <c r="F864" s="40"/>
      <c r="G864" s="40"/>
      <c r="H864" s="40"/>
      <c r="I864" s="40"/>
      <c r="J864" s="40"/>
      <c r="K864" s="40"/>
      <c r="L864" s="40"/>
      <c r="M864" s="40"/>
      <c r="N864" s="40"/>
      <c r="O864" s="40"/>
      <c r="P864" s="40"/>
      <c r="Q864" s="41"/>
      <c r="R864" s="41"/>
      <c r="S864" s="42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H864" s="15"/>
      <c r="AI864" s="15"/>
      <c r="AJ864" s="15"/>
      <c r="AK864" s="15"/>
      <c r="AL864" s="15"/>
      <c r="AM864" s="15"/>
      <c r="AN864" s="15"/>
      <c r="AO864" s="15"/>
    </row>
    <row r="865" spans="1:41" ht="18.75">
      <c r="A865" s="15"/>
      <c r="B865" s="40"/>
      <c r="C865" s="40"/>
      <c r="D865" s="40"/>
      <c r="E865" s="40"/>
      <c r="F865" s="40"/>
      <c r="G865" s="40"/>
      <c r="H865" s="40"/>
      <c r="I865" s="40"/>
      <c r="J865" s="40"/>
      <c r="K865" s="40"/>
      <c r="L865" s="40"/>
      <c r="M865" s="40"/>
      <c r="N865" s="40"/>
      <c r="O865" s="40"/>
      <c r="P865" s="40"/>
      <c r="Q865" s="41"/>
      <c r="R865" s="41"/>
      <c r="S865" s="42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H865" s="15"/>
      <c r="AI865" s="15"/>
      <c r="AJ865" s="15"/>
      <c r="AK865" s="15"/>
      <c r="AL865" s="15"/>
      <c r="AM865" s="15"/>
      <c r="AN865" s="15"/>
      <c r="AO865" s="15"/>
    </row>
    <row r="866" spans="1:41" ht="18.75">
      <c r="A866" s="15"/>
      <c r="B866" s="40"/>
      <c r="C866" s="40"/>
      <c r="D866" s="40"/>
      <c r="E866" s="40"/>
      <c r="F866" s="40"/>
      <c r="G866" s="40"/>
      <c r="H866" s="40"/>
      <c r="I866" s="40"/>
      <c r="J866" s="40"/>
      <c r="K866" s="40"/>
      <c r="L866" s="40"/>
      <c r="M866" s="40"/>
      <c r="N866" s="40"/>
      <c r="O866" s="40"/>
      <c r="P866" s="40"/>
      <c r="Q866" s="41"/>
      <c r="R866" s="41"/>
      <c r="S866" s="42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  <c r="AH866" s="15"/>
      <c r="AI866" s="15"/>
      <c r="AJ866" s="15"/>
      <c r="AK866" s="15"/>
      <c r="AL866" s="15"/>
      <c r="AM866" s="15"/>
      <c r="AN866" s="15"/>
      <c r="AO866" s="15"/>
    </row>
    <row r="867" spans="1:41" ht="18.75">
      <c r="A867" s="15"/>
      <c r="B867" s="40"/>
      <c r="C867" s="40"/>
      <c r="D867" s="40"/>
      <c r="E867" s="40"/>
      <c r="F867" s="40"/>
      <c r="G867" s="40"/>
      <c r="H867" s="40"/>
      <c r="I867" s="40"/>
      <c r="J867" s="40"/>
      <c r="K867" s="40"/>
      <c r="L867" s="40"/>
      <c r="M867" s="40"/>
      <c r="N867" s="40"/>
      <c r="O867" s="40"/>
      <c r="P867" s="40"/>
      <c r="Q867" s="41"/>
      <c r="R867" s="41"/>
      <c r="S867" s="42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H867" s="15"/>
      <c r="AI867" s="15"/>
      <c r="AJ867" s="15"/>
      <c r="AK867" s="15"/>
      <c r="AL867" s="15"/>
      <c r="AM867" s="15"/>
      <c r="AN867" s="15"/>
      <c r="AO867" s="15"/>
    </row>
    <row r="868" spans="1:41" ht="18.75">
      <c r="A868" s="15"/>
      <c r="B868" s="40"/>
      <c r="C868" s="40"/>
      <c r="D868" s="40"/>
      <c r="E868" s="40"/>
      <c r="F868" s="40"/>
      <c r="G868" s="40"/>
      <c r="H868" s="40"/>
      <c r="I868" s="40"/>
      <c r="J868" s="40"/>
      <c r="K868" s="40"/>
      <c r="L868" s="40"/>
      <c r="M868" s="40"/>
      <c r="N868" s="40"/>
      <c r="O868" s="40"/>
      <c r="P868" s="40"/>
      <c r="Q868" s="41"/>
      <c r="R868" s="41"/>
      <c r="S868" s="42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  <c r="AH868" s="15"/>
      <c r="AI868" s="15"/>
      <c r="AJ868" s="15"/>
      <c r="AK868" s="15"/>
      <c r="AL868" s="15"/>
      <c r="AM868" s="15"/>
      <c r="AN868" s="15"/>
      <c r="AO868" s="15"/>
    </row>
    <row r="869" spans="1:41" ht="18.75">
      <c r="A869" s="15"/>
      <c r="B869" s="40"/>
      <c r="C869" s="40"/>
      <c r="D869" s="40"/>
      <c r="E869" s="40"/>
      <c r="F869" s="40"/>
      <c r="G869" s="40"/>
      <c r="H869" s="40"/>
      <c r="I869" s="40"/>
      <c r="J869" s="40"/>
      <c r="K869" s="40"/>
      <c r="L869" s="40"/>
      <c r="M869" s="40"/>
      <c r="N869" s="40"/>
      <c r="O869" s="40"/>
      <c r="P869" s="40"/>
      <c r="Q869" s="41"/>
      <c r="R869" s="41"/>
      <c r="S869" s="42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  <c r="AH869" s="15"/>
      <c r="AI869" s="15"/>
      <c r="AJ869" s="15"/>
      <c r="AK869" s="15"/>
      <c r="AL869" s="15"/>
      <c r="AM869" s="15"/>
      <c r="AN869" s="15"/>
      <c r="AO869" s="15"/>
    </row>
    <row r="870" spans="1:41" ht="18.75">
      <c r="A870" s="15"/>
      <c r="B870" s="40"/>
      <c r="C870" s="40"/>
      <c r="D870" s="40"/>
      <c r="E870" s="40"/>
      <c r="F870" s="40"/>
      <c r="G870" s="40"/>
      <c r="H870" s="40"/>
      <c r="I870" s="40"/>
      <c r="J870" s="40"/>
      <c r="K870" s="40"/>
      <c r="L870" s="40"/>
      <c r="M870" s="40"/>
      <c r="N870" s="40"/>
      <c r="O870" s="40"/>
      <c r="P870" s="40"/>
      <c r="Q870" s="41"/>
      <c r="R870" s="41"/>
      <c r="S870" s="42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H870" s="15"/>
      <c r="AI870" s="15"/>
      <c r="AJ870" s="15"/>
      <c r="AK870" s="15"/>
      <c r="AL870" s="15"/>
      <c r="AM870" s="15"/>
      <c r="AN870" s="15"/>
      <c r="AO870" s="15"/>
    </row>
    <row r="871" spans="1:41" ht="18.75">
      <c r="A871" s="15"/>
      <c r="B871" s="40"/>
      <c r="C871" s="40"/>
      <c r="D871" s="40"/>
      <c r="E871" s="40"/>
      <c r="F871" s="40"/>
      <c r="G871" s="40"/>
      <c r="H871" s="40"/>
      <c r="I871" s="40"/>
      <c r="J871" s="40"/>
      <c r="K871" s="40"/>
      <c r="L871" s="40"/>
      <c r="M871" s="40"/>
      <c r="N871" s="40"/>
      <c r="O871" s="40"/>
      <c r="P871" s="40"/>
      <c r="Q871" s="41"/>
      <c r="R871" s="41"/>
      <c r="S871" s="42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H871" s="15"/>
      <c r="AI871" s="15"/>
      <c r="AJ871" s="15"/>
      <c r="AK871" s="15"/>
      <c r="AL871" s="15"/>
      <c r="AM871" s="15"/>
      <c r="AN871" s="15"/>
      <c r="AO871" s="15"/>
    </row>
    <row r="872" spans="1:41" ht="18.75">
      <c r="A872" s="15"/>
      <c r="B872" s="40"/>
      <c r="C872" s="40"/>
      <c r="D872" s="40"/>
      <c r="E872" s="40"/>
      <c r="F872" s="40"/>
      <c r="G872" s="40"/>
      <c r="H872" s="40"/>
      <c r="I872" s="40"/>
      <c r="J872" s="40"/>
      <c r="K872" s="40"/>
      <c r="L872" s="40"/>
      <c r="M872" s="40"/>
      <c r="N872" s="40"/>
      <c r="O872" s="40"/>
      <c r="P872" s="40"/>
      <c r="Q872" s="41"/>
      <c r="R872" s="41"/>
      <c r="S872" s="42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H872" s="15"/>
      <c r="AI872" s="15"/>
      <c r="AJ872" s="15"/>
      <c r="AK872" s="15"/>
      <c r="AL872" s="15"/>
      <c r="AM872" s="15"/>
      <c r="AN872" s="15"/>
      <c r="AO872" s="15"/>
    </row>
    <row r="873" spans="1:41" ht="18.75">
      <c r="A873" s="15"/>
      <c r="B873" s="40"/>
      <c r="C873" s="40"/>
      <c r="D873" s="40"/>
      <c r="E873" s="40"/>
      <c r="F873" s="40"/>
      <c r="G873" s="40"/>
      <c r="H873" s="40"/>
      <c r="I873" s="40"/>
      <c r="J873" s="40"/>
      <c r="K873" s="40"/>
      <c r="L873" s="40"/>
      <c r="M873" s="40"/>
      <c r="N873" s="40"/>
      <c r="O873" s="40"/>
      <c r="P873" s="40"/>
      <c r="Q873" s="41"/>
      <c r="R873" s="41"/>
      <c r="S873" s="42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H873" s="15"/>
      <c r="AI873" s="15"/>
      <c r="AJ873" s="15"/>
      <c r="AK873" s="15"/>
      <c r="AL873" s="15"/>
      <c r="AM873" s="15"/>
      <c r="AN873" s="15"/>
      <c r="AO873" s="15"/>
    </row>
    <row r="874" spans="1:41" ht="18.75">
      <c r="A874" s="15"/>
      <c r="B874" s="40"/>
      <c r="C874" s="40"/>
      <c r="D874" s="40"/>
      <c r="E874" s="40"/>
      <c r="F874" s="40"/>
      <c r="G874" s="40"/>
      <c r="H874" s="40"/>
      <c r="I874" s="40"/>
      <c r="J874" s="40"/>
      <c r="K874" s="40"/>
      <c r="L874" s="40"/>
      <c r="M874" s="40"/>
      <c r="N874" s="40"/>
      <c r="O874" s="40"/>
      <c r="P874" s="40"/>
      <c r="Q874" s="41"/>
      <c r="R874" s="41"/>
      <c r="S874" s="42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  <c r="AH874" s="15"/>
      <c r="AI874" s="15"/>
      <c r="AJ874" s="15"/>
      <c r="AK874" s="15"/>
      <c r="AL874" s="15"/>
      <c r="AM874" s="15"/>
      <c r="AN874" s="15"/>
      <c r="AO874" s="15"/>
    </row>
    <row r="875" spans="1:41" ht="18.75">
      <c r="A875" s="15"/>
      <c r="B875" s="40"/>
      <c r="C875" s="40"/>
      <c r="D875" s="40"/>
      <c r="E875" s="40"/>
      <c r="F875" s="40"/>
      <c r="G875" s="40"/>
      <c r="H875" s="40"/>
      <c r="I875" s="40"/>
      <c r="J875" s="40"/>
      <c r="K875" s="40"/>
      <c r="L875" s="40"/>
      <c r="M875" s="40"/>
      <c r="N875" s="40"/>
      <c r="O875" s="40"/>
      <c r="P875" s="40"/>
      <c r="Q875" s="41"/>
      <c r="R875" s="41"/>
      <c r="S875" s="42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H875" s="15"/>
      <c r="AI875" s="15"/>
      <c r="AJ875" s="15"/>
      <c r="AK875" s="15"/>
      <c r="AL875" s="15"/>
      <c r="AM875" s="15"/>
      <c r="AN875" s="15"/>
      <c r="AO875" s="15"/>
    </row>
    <row r="876" spans="1:41" ht="18.75">
      <c r="A876" s="15"/>
      <c r="B876" s="40"/>
      <c r="C876" s="40"/>
      <c r="D876" s="40"/>
      <c r="E876" s="40"/>
      <c r="F876" s="40"/>
      <c r="G876" s="40"/>
      <c r="H876" s="40"/>
      <c r="I876" s="40"/>
      <c r="J876" s="40"/>
      <c r="K876" s="40"/>
      <c r="L876" s="40"/>
      <c r="M876" s="40"/>
      <c r="N876" s="40"/>
      <c r="O876" s="40"/>
      <c r="P876" s="40"/>
      <c r="Q876" s="41"/>
      <c r="R876" s="41"/>
      <c r="S876" s="42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H876" s="15"/>
      <c r="AI876" s="15"/>
      <c r="AJ876" s="15"/>
      <c r="AK876" s="15"/>
      <c r="AL876" s="15"/>
      <c r="AM876" s="15"/>
      <c r="AN876" s="15"/>
      <c r="AO876" s="15"/>
    </row>
    <row r="877" spans="1:41" ht="18.75">
      <c r="A877" s="15"/>
      <c r="B877" s="40"/>
      <c r="C877" s="40"/>
      <c r="D877" s="40"/>
      <c r="E877" s="40"/>
      <c r="F877" s="40"/>
      <c r="G877" s="40"/>
      <c r="H877" s="40"/>
      <c r="I877" s="40"/>
      <c r="J877" s="40"/>
      <c r="K877" s="40"/>
      <c r="L877" s="40"/>
      <c r="M877" s="40"/>
      <c r="N877" s="40"/>
      <c r="O877" s="40"/>
      <c r="P877" s="40"/>
      <c r="Q877" s="41"/>
      <c r="R877" s="41"/>
      <c r="S877" s="42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H877" s="15"/>
      <c r="AI877" s="15"/>
      <c r="AJ877" s="15"/>
      <c r="AK877" s="15"/>
      <c r="AL877" s="15"/>
      <c r="AM877" s="15"/>
      <c r="AN877" s="15"/>
      <c r="AO877" s="15"/>
    </row>
    <row r="878" spans="1:41" ht="18.75">
      <c r="A878" s="15"/>
      <c r="B878" s="40"/>
      <c r="C878" s="40"/>
      <c r="D878" s="40"/>
      <c r="E878" s="40"/>
      <c r="F878" s="40"/>
      <c r="G878" s="40"/>
      <c r="H878" s="40"/>
      <c r="I878" s="40"/>
      <c r="J878" s="40"/>
      <c r="K878" s="40"/>
      <c r="L878" s="40"/>
      <c r="M878" s="40"/>
      <c r="N878" s="40"/>
      <c r="O878" s="40"/>
      <c r="P878" s="40"/>
      <c r="Q878" s="41"/>
      <c r="R878" s="41"/>
      <c r="S878" s="42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H878" s="15"/>
      <c r="AI878" s="15"/>
      <c r="AJ878" s="15"/>
      <c r="AK878" s="15"/>
      <c r="AL878" s="15"/>
      <c r="AM878" s="15"/>
      <c r="AN878" s="15"/>
      <c r="AO878" s="15"/>
    </row>
    <row r="879" spans="1:41" ht="18.75">
      <c r="A879" s="15"/>
      <c r="B879" s="40"/>
      <c r="C879" s="40"/>
      <c r="D879" s="40"/>
      <c r="E879" s="40"/>
      <c r="F879" s="40"/>
      <c r="G879" s="40"/>
      <c r="H879" s="40"/>
      <c r="I879" s="40"/>
      <c r="J879" s="40"/>
      <c r="K879" s="40"/>
      <c r="L879" s="40"/>
      <c r="M879" s="40"/>
      <c r="N879" s="40"/>
      <c r="O879" s="40"/>
      <c r="P879" s="40"/>
      <c r="Q879" s="41"/>
      <c r="R879" s="41"/>
      <c r="S879" s="42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H879" s="15"/>
      <c r="AI879" s="15"/>
      <c r="AJ879" s="15"/>
      <c r="AK879" s="15"/>
      <c r="AL879" s="15"/>
      <c r="AM879" s="15"/>
      <c r="AN879" s="15"/>
      <c r="AO879" s="15"/>
    </row>
    <row r="880" spans="1:41" ht="18.75">
      <c r="A880" s="15"/>
      <c r="B880" s="40"/>
      <c r="C880" s="40"/>
      <c r="D880" s="40"/>
      <c r="E880" s="40"/>
      <c r="F880" s="40"/>
      <c r="G880" s="40"/>
      <c r="H880" s="40"/>
      <c r="I880" s="40"/>
      <c r="J880" s="40"/>
      <c r="K880" s="40"/>
      <c r="L880" s="40"/>
      <c r="M880" s="40"/>
      <c r="N880" s="40"/>
      <c r="O880" s="40"/>
      <c r="P880" s="40"/>
      <c r="Q880" s="41"/>
      <c r="R880" s="41"/>
      <c r="S880" s="42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H880" s="15"/>
      <c r="AI880" s="15"/>
      <c r="AJ880" s="15"/>
      <c r="AK880" s="15"/>
      <c r="AL880" s="15"/>
      <c r="AM880" s="15"/>
      <c r="AN880" s="15"/>
      <c r="AO880" s="15"/>
    </row>
    <row r="881" spans="1:41" ht="18.75">
      <c r="A881" s="15"/>
      <c r="B881" s="40"/>
      <c r="C881" s="40"/>
      <c r="D881" s="40"/>
      <c r="E881" s="40"/>
      <c r="F881" s="40"/>
      <c r="G881" s="40"/>
      <c r="H881" s="40"/>
      <c r="I881" s="40"/>
      <c r="J881" s="40"/>
      <c r="K881" s="40"/>
      <c r="L881" s="40"/>
      <c r="M881" s="40"/>
      <c r="N881" s="40"/>
      <c r="O881" s="40"/>
      <c r="P881" s="40"/>
      <c r="Q881" s="41"/>
      <c r="R881" s="41"/>
      <c r="S881" s="42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H881" s="15"/>
      <c r="AI881" s="15"/>
      <c r="AJ881" s="15"/>
      <c r="AK881" s="15"/>
      <c r="AL881" s="15"/>
      <c r="AM881" s="15"/>
      <c r="AN881" s="15"/>
      <c r="AO881" s="15"/>
    </row>
    <row r="882" spans="1:41" ht="18.75">
      <c r="A882" s="15"/>
      <c r="B882" s="40"/>
      <c r="C882" s="40"/>
      <c r="D882" s="40"/>
      <c r="E882" s="40"/>
      <c r="F882" s="40"/>
      <c r="G882" s="40"/>
      <c r="H882" s="40"/>
      <c r="I882" s="40"/>
      <c r="J882" s="40"/>
      <c r="K882" s="40"/>
      <c r="L882" s="40"/>
      <c r="M882" s="40"/>
      <c r="N882" s="40"/>
      <c r="O882" s="40"/>
      <c r="P882" s="40"/>
      <c r="Q882" s="41"/>
      <c r="R882" s="41"/>
      <c r="S882" s="42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H882" s="15"/>
      <c r="AI882" s="15"/>
      <c r="AJ882" s="15"/>
      <c r="AK882" s="15"/>
      <c r="AL882" s="15"/>
      <c r="AM882" s="15"/>
      <c r="AN882" s="15"/>
      <c r="AO882" s="15"/>
    </row>
    <row r="883" spans="1:41" ht="18.75">
      <c r="A883" s="15"/>
      <c r="B883" s="40"/>
      <c r="C883" s="40"/>
      <c r="D883" s="40"/>
      <c r="E883" s="40"/>
      <c r="F883" s="40"/>
      <c r="G883" s="40"/>
      <c r="H883" s="40"/>
      <c r="I883" s="40"/>
      <c r="J883" s="40"/>
      <c r="K883" s="40"/>
      <c r="L883" s="40"/>
      <c r="M883" s="40"/>
      <c r="N883" s="40"/>
      <c r="O883" s="40"/>
      <c r="P883" s="40"/>
      <c r="Q883" s="41"/>
      <c r="R883" s="41"/>
      <c r="S883" s="42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H883" s="15"/>
      <c r="AI883" s="15"/>
      <c r="AJ883" s="15"/>
      <c r="AK883" s="15"/>
      <c r="AL883" s="15"/>
      <c r="AM883" s="15"/>
      <c r="AN883" s="15"/>
      <c r="AO883" s="15"/>
    </row>
    <row r="884" spans="1:41" ht="18.75">
      <c r="A884" s="15"/>
      <c r="B884" s="40"/>
      <c r="C884" s="40"/>
      <c r="D884" s="40"/>
      <c r="E884" s="40"/>
      <c r="F884" s="40"/>
      <c r="G884" s="40"/>
      <c r="H884" s="40"/>
      <c r="I884" s="40"/>
      <c r="J884" s="40"/>
      <c r="K884" s="40"/>
      <c r="L884" s="40"/>
      <c r="M884" s="40"/>
      <c r="N884" s="40"/>
      <c r="O884" s="40"/>
      <c r="P884" s="40"/>
      <c r="Q884" s="41"/>
      <c r="R884" s="41"/>
      <c r="S884" s="42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H884" s="15"/>
      <c r="AI884" s="15"/>
      <c r="AJ884" s="15"/>
      <c r="AK884" s="15"/>
      <c r="AL884" s="15"/>
      <c r="AM884" s="15"/>
      <c r="AN884" s="15"/>
      <c r="AO884" s="15"/>
    </row>
    <row r="885" spans="1:41" ht="18.75">
      <c r="A885" s="15"/>
      <c r="B885" s="40"/>
      <c r="C885" s="40"/>
      <c r="D885" s="40"/>
      <c r="E885" s="40"/>
      <c r="F885" s="40"/>
      <c r="G885" s="40"/>
      <c r="H885" s="40"/>
      <c r="I885" s="40"/>
      <c r="J885" s="40"/>
      <c r="K885" s="40"/>
      <c r="L885" s="40"/>
      <c r="M885" s="40"/>
      <c r="N885" s="40"/>
      <c r="O885" s="40"/>
      <c r="P885" s="40"/>
      <c r="Q885" s="41"/>
      <c r="R885" s="41"/>
      <c r="S885" s="42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H885" s="15"/>
      <c r="AI885" s="15"/>
      <c r="AJ885" s="15"/>
      <c r="AK885" s="15"/>
      <c r="AL885" s="15"/>
      <c r="AM885" s="15"/>
      <c r="AN885" s="15"/>
      <c r="AO885" s="15"/>
    </row>
    <row r="886" spans="1:41" ht="18.75">
      <c r="A886" s="15"/>
      <c r="B886" s="40"/>
      <c r="C886" s="40"/>
      <c r="D886" s="40"/>
      <c r="E886" s="40"/>
      <c r="F886" s="40"/>
      <c r="G886" s="40"/>
      <c r="H886" s="40"/>
      <c r="I886" s="40"/>
      <c r="J886" s="40"/>
      <c r="K886" s="40"/>
      <c r="L886" s="40"/>
      <c r="M886" s="40"/>
      <c r="N886" s="40"/>
      <c r="O886" s="40"/>
      <c r="P886" s="40"/>
      <c r="Q886" s="41"/>
      <c r="R886" s="41"/>
      <c r="S886" s="42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H886" s="15"/>
      <c r="AI886" s="15"/>
      <c r="AJ886" s="15"/>
      <c r="AK886" s="15"/>
      <c r="AL886" s="15"/>
      <c r="AM886" s="15"/>
      <c r="AN886" s="15"/>
      <c r="AO886" s="15"/>
    </row>
    <row r="887" spans="1:41" ht="18.75">
      <c r="A887" s="15"/>
      <c r="B887" s="40"/>
      <c r="C887" s="40"/>
      <c r="D887" s="40"/>
      <c r="E887" s="40"/>
      <c r="F887" s="40"/>
      <c r="G887" s="40"/>
      <c r="H887" s="40"/>
      <c r="I887" s="40"/>
      <c r="J887" s="40"/>
      <c r="K887" s="40"/>
      <c r="L887" s="40"/>
      <c r="M887" s="40"/>
      <c r="N887" s="40"/>
      <c r="O887" s="40"/>
      <c r="P887" s="40"/>
      <c r="Q887" s="41"/>
      <c r="R887" s="41"/>
      <c r="S887" s="42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H887" s="15"/>
      <c r="AI887" s="15"/>
      <c r="AJ887" s="15"/>
      <c r="AK887" s="15"/>
      <c r="AL887" s="15"/>
      <c r="AM887" s="15"/>
      <c r="AN887" s="15"/>
      <c r="AO887" s="15"/>
    </row>
    <row r="888" spans="1:41" ht="18.75">
      <c r="A888" s="15"/>
      <c r="B888" s="40"/>
      <c r="C888" s="40"/>
      <c r="D888" s="40"/>
      <c r="E888" s="40"/>
      <c r="F888" s="40"/>
      <c r="G888" s="40"/>
      <c r="H888" s="40"/>
      <c r="I888" s="40"/>
      <c r="J888" s="40"/>
      <c r="K888" s="40"/>
      <c r="L888" s="40"/>
      <c r="M888" s="40"/>
      <c r="N888" s="40"/>
      <c r="O888" s="40"/>
      <c r="P888" s="40"/>
      <c r="Q888" s="41"/>
      <c r="R888" s="41"/>
      <c r="S888" s="42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H888" s="15"/>
      <c r="AI888" s="15"/>
      <c r="AJ888" s="15"/>
      <c r="AK888" s="15"/>
      <c r="AL888" s="15"/>
      <c r="AM888" s="15"/>
      <c r="AN888" s="15"/>
      <c r="AO888" s="15"/>
    </row>
    <row r="889" spans="1:41" ht="18.75">
      <c r="A889" s="15"/>
      <c r="B889" s="40"/>
      <c r="C889" s="40"/>
      <c r="D889" s="40"/>
      <c r="E889" s="40"/>
      <c r="F889" s="40"/>
      <c r="G889" s="40"/>
      <c r="H889" s="40"/>
      <c r="I889" s="40"/>
      <c r="J889" s="40"/>
      <c r="K889" s="40"/>
      <c r="L889" s="40"/>
      <c r="M889" s="40"/>
      <c r="N889" s="40"/>
      <c r="O889" s="40"/>
      <c r="P889" s="40"/>
      <c r="Q889" s="41"/>
      <c r="R889" s="41"/>
      <c r="S889" s="42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H889" s="15"/>
      <c r="AI889" s="15"/>
      <c r="AJ889" s="15"/>
      <c r="AK889" s="15"/>
      <c r="AL889" s="15"/>
      <c r="AM889" s="15"/>
      <c r="AN889" s="15"/>
      <c r="AO889" s="15"/>
    </row>
    <row r="890" spans="1:41" ht="18.75">
      <c r="A890" s="15"/>
      <c r="B890" s="40"/>
      <c r="C890" s="40"/>
      <c r="D890" s="40"/>
      <c r="E890" s="40"/>
      <c r="F890" s="40"/>
      <c r="G890" s="40"/>
      <c r="H890" s="40"/>
      <c r="I890" s="40"/>
      <c r="J890" s="40"/>
      <c r="K890" s="40"/>
      <c r="L890" s="40"/>
      <c r="M890" s="40"/>
      <c r="N890" s="40"/>
      <c r="O890" s="40"/>
      <c r="P890" s="40"/>
      <c r="Q890" s="41"/>
      <c r="R890" s="41"/>
      <c r="S890" s="42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  <c r="AH890" s="15"/>
      <c r="AI890" s="15"/>
      <c r="AJ890" s="15"/>
      <c r="AK890" s="15"/>
      <c r="AL890" s="15"/>
      <c r="AM890" s="15"/>
      <c r="AN890" s="15"/>
      <c r="AO890" s="15"/>
    </row>
    <row r="891" spans="1:41" ht="18.75">
      <c r="A891" s="15"/>
      <c r="B891" s="40"/>
      <c r="C891" s="40"/>
      <c r="D891" s="40"/>
      <c r="E891" s="40"/>
      <c r="F891" s="40"/>
      <c r="G891" s="40"/>
      <c r="H891" s="40"/>
      <c r="I891" s="40"/>
      <c r="J891" s="40"/>
      <c r="K891" s="40"/>
      <c r="L891" s="40"/>
      <c r="M891" s="40"/>
      <c r="N891" s="40"/>
      <c r="O891" s="40"/>
      <c r="P891" s="40"/>
      <c r="Q891" s="41"/>
      <c r="R891" s="41"/>
      <c r="S891" s="42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H891" s="15"/>
      <c r="AI891" s="15"/>
      <c r="AJ891" s="15"/>
      <c r="AK891" s="15"/>
      <c r="AL891" s="15"/>
      <c r="AM891" s="15"/>
      <c r="AN891" s="15"/>
      <c r="AO891" s="15"/>
    </row>
    <row r="892" spans="1:41" ht="18.75">
      <c r="A892" s="15"/>
      <c r="B892" s="40"/>
      <c r="C892" s="40"/>
      <c r="D892" s="40"/>
      <c r="E892" s="40"/>
      <c r="F892" s="40"/>
      <c r="G892" s="40"/>
      <c r="H892" s="40"/>
      <c r="I892" s="40"/>
      <c r="J892" s="40"/>
      <c r="K892" s="40"/>
      <c r="L892" s="40"/>
      <c r="M892" s="40"/>
      <c r="N892" s="40"/>
      <c r="O892" s="40"/>
      <c r="P892" s="40"/>
      <c r="Q892" s="41"/>
      <c r="R892" s="41"/>
      <c r="S892" s="42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  <c r="AH892" s="15"/>
      <c r="AI892" s="15"/>
      <c r="AJ892" s="15"/>
      <c r="AK892" s="15"/>
      <c r="AL892" s="15"/>
      <c r="AM892" s="15"/>
      <c r="AN892" s="15"/>
      <c r="AO892" s="15"/>
    </row>
    <row r="893" spans="1:41" ht="18.75">
      <c r="A893" s="15"/>
      <c r="B893" s="40"/>
      <c r="C893" s="40"/>
      <c r="D893" s="40"/>
      <c r="E893" s="40"/>
      <c r="F893" s="40"/>
      <c r="G893" s="40"/>
      <c r="H893" s="40"/>
      <c r="I893" s="40"/>
      <c r="J893" s="40"/>
      <c r="K893" s="40"/>
      <c r="L893" s="40"/>
      <c r="M893" s="40"/>
      <c r="N893" s="40"/>
      <c r="O893" s="40"/>
      <c r="P893" s="40"/>
      <c r="Q893" s="41"/>
      <c r="R893" s="41"/>
      <c r="S893" s="42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  <c r="AG893" s="15"/>
      <c r="AH893" s="15"/>
      <c r="AI893" s="15"/>
      <c r="AJ893" s="15"/>
      <c r="AK893" s="15"/>
      <c r="AL893" s="15"/>
      <c r="AM893" s="15"/>
      <c r="AN893" s="15"/>
      <c r="AO893" s="15"/>
    </row>
    <row r="894" spans="1:41" ht="18.75">
      <c r="A894" s="15"/>
      <c r="B894" s="40"/>
      <c r="C894" s="40"/>
      <c r="D894" s="40"/>
      <c r="E894" s="40"/>
      <c r="F894" s="40"/>
      <c r="G894" s="40"/>
      <c r="H894" s="40"/>
      <c r="I894" s="40"/>
      <c r="J894" s="40"/>
      <c r="K894" s="40"/>
      <c r="L894" s="40"/>
      <c r="M894" s="40"/>
      <c r="N894" s="40"/>
      <c r="O894" s="40"/>
      <c r="P894" s="40"/>
      <c r="Q894" s="41"/>
      <c r="R894" s="41"/>
      <c r="S894" s="42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H894" s="15"/>
      <c r="AI894" s="15"/>
      <c r="AJ894" s="15"/>
      <c r="AK894" s="15"/>
      <c r="AL894" s="15"/>
      <c r="AM894" s="15"/>
      <c r="AN894" s="15"/>
      <c r="AO894" s="15"/>
    </row>
    <row r="895" spans="1:41" ht="18.75">
      <c r="A895" s="15"/>
      <c r="B895" s="40"/>
      <c r="C895" s="40"/>
      <c r="D895" s="40"/>
      <c r="E895" s="40"/>
      <c r="F895" s="40"/>
      <c r="G895" s="40"/>
      <c r="H895" s="40"/>
      <c r="I895" s="40"/>
      <c r="J895" s="40"/>
      <c r="K895" s="40"/>
      <c r="L895" s="40"/>
      <c r="M895" s="40"/>
      <c r="N895" s="40"/>
      <c r="O895" s="40"/>
      <c r="P895" s="40"/>
      <c r="Q895" s="41"/>
      <c r="R895" s="41"/>
      <c r="S895" s="42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  <c r="AH895" s="15"/>
      <c r="AI895" s="15"/>
      <c r="AJ895" s="15"/>
      <c r="AK895" s="15"/>
      <c r="AL895" s="15"/>
      <c r="AM895" s="15"/>
      <c r="AN895" s="15"/>
      <c r="AO895" s="15"/>
    </row>
    <row r="896" spans="1:41" ht="18.75">
      <c r="A896" s="15"/>
      <c r="B896" s="40"/>
      <c r="C896" s="40"/>
      <c r="D896" s="40"/>
      <c r="E896" s="40"/>
      <c r="F896" s="40"/>
      <c r="G896" s="40"/>
      <c r="H896" s="40"/>
      <c r="I896" s="40"/>
      <c r="J896" s="40"/>
      <c r="K896" s="40"/>
      <c r="L896" s="40"/>
      <c r="M896" s="40"/>
      <c r="N896" s="40"/>
      <c r="O896" s="40"/>
      <c r="P896" s="40"/>
      <c r="Q896" s="41"/>
      <c r="R896" s="41"/>
      <c r="S896" s="42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H896" s="15"/>
      <c r="AI896" s="15"/>
      <c r="AJ896" s="15"/>
      <c r="AK896" s="15"/>
      <c r="AL896" s="15"/>
      <c r="AM896" s="15"/>
      <c r="AN896" s="15"/>
      <c r="AO896" s="15"/>
    </row>
    <row r="897" spans="1:41" ht="18.75">
      <c r="A897" s="15"/>
      <c r="B897" s="40"/>
      <c r="C897" s="40"/>
      <c r="D897" s="40"/>
      <c r="E897" s="40"/>
      <c r="F897" s="40"/>
      <c r="G897" s="40"/>
      <c r="H897" s="40"/>
      <c r="I897" s="40"/>
      <c r="J897" s="40"/>
      <c r="K897" s="40"/>
      <c r="L897" s="40"/>
      <c r="M897" s="40"/>
      <c r="N897" s="40"/>
      <c r="O897" s="40"/>
      <c r="P897" s="40"/>
      <c r="Q897" s="41"/>
      <c r="R897" s="41"/>
      <c r="S897" s="42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H897" s="15"/>
      <c r="AI897" s="15"/>
      <c r="AJ897" s="15"/>
      <c r="AK897" s="15"/>
      <c r="AL897" s="15"/>
      <c r="AM897" s="15"/>
      <c r="AN897" s="15"/>
      <c r="AO897" s="15"/>
    </row>
    <row r="898" spans="1:41" ht="18.75">
      <c r="A898" s="15"/>
      <c r="B898" s="40"/>
      <c r="C898" s="40"/>
      <c r="D898" s="40"/>
      <c r="E898" s="40"/>
      <c r="F898" s="40"/>
      <c r="G898" s="40"/>
      <c r="H898" s="40"/>
      <c r="I898" s="40"/>
      <c r="J898" s="40"/>
      <c r="K898" s="40"/>
      <c r="L898" s="40"/>
      <c r="M898" s="40"/>
      <c r="N898" s="40"/>
      <c r="O898" s="40"/>
      <c r="P898" s="40"/>
      <c r="Q898" s="41"/>
      <c r="R898" s="41"/>
      <c r="S898" s="42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H898" s="15"/>
      <c r="AI898" s="15"/>
      <c r="AJ898" s="15"/>
      <c r="AK898" s="15"/>
      <c r="AL898" s="15"/>
      <c r="AM898" s="15"/>
      <c r="AN898" s="15"/>
      <c r="AO898" s="15"/>
    </row>
    <row r="899" spans="1:41" ht="18.75">
      <c r="A899" s="15"/>
      <c r="B899" s="40"/>
      <c r="C899" s="40"/>
      <c r="D899" s="40"/>
      <c r="E899" s="40"/>
      <c r="F899" s="40"/>
      <c r="G899" s="40"/>
      <c r="H899" s="40"/>
      <c r="I899" s="40"/>
      <c r="J899" s="40"/>
      <c r="K899" s="40"/>
      <c r="L899" s="40"/>
      <c r="M899" s="40"/>
      <c r="N899" s="40"/>
      <c r="O899" s="40"/>
      <c r="P899" s="40"/>
      <c r="Q899" s="41"/>
      <c r="R899" s="41"/>
      <c r="S899" s="42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  <c r="AH899" s="15"/>
      <c r="AI899" s="15"/>
      <c r="AJ899" s="15"/>
      <c r="AK899" s="15"/>
      <c r="AL899" s="15"/>
      <c r="AM899" s="15"/>
      <c r="AN899" s="15"/>
      <c r="AO899" s="15"/>
    </row>
    <row r="900" spans="1:41" ht="18.75">
      <c r="A900" s="15"/>
      <c r="B900" s="40"/>
      <c r="C900" s="40"/>
      <c r="D900" s="40"/>
      <c r="E900" s="40"/>
      <c r="F900" s="40"/>
      <c r="G900" s="40"/>
      <c r="H900" s="40"/>
      <c r="I900" s="40"/>
      <c r="J900" s="40"/>
      <c r="K900" s="40"/>
      <c r="L900" s="40"/>
      <c r="M900" s="40"/>
      <c r="N900" s="40"/>
      <c r="O900" s="40"/>
      <c r="P900" s="40"/>
      <c r="Q900" s="41"/>
      <c r="R900" s="41"/>
      <c r="S900" s="42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  <c r="AH900" s="15"/>
      <c r="AI900" s="15"/>
      <c r="AJ900" s="15"/>
      <c r="AK900" s="15"/>
      <c r="AL900" s="15"/>
      <c r="AM900" s="15"/>
      <c r="AN900" s="15"/>
      <c r="AO900" s="15"/>
    </row>
    <row r="901" spans="1:41" ht="18.75">
      <c r="A901" s="15"/>
      <c r="B901" s="40"/>
      <c r="C901" s="40"/>
      <c r="D901" s="40"/>
      <c r="E901" s="40"/>
      <c r="F901" s="40"/>
      <c r="G901" s="40"/>
      <c r="H901" s="40"/>
      <c r="I901" s="40"/>
      <c r="J901" s="40"/>
      <c r="K901" s="40"/>
      <c r="L901" s="40"/>
      <c r="M901" s="40"/>
      <c r="N901" s="40"/>
      <c r="O901" s="40"/>
      <c r="P901" s="40"/>
      <c r="Q901" s="41"/>
      <c r="R901" s="41"/>
      <c r="S901" s="42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  <c r="AH901" s="15"/>
      <c r="AI901" s="15"/>
      <c r="AJ901" s="15"/>
      <c r="AK901" s="15"/>
      <c r="AL901" s="15"/>
      <c r="AM901" s="15"/>
      <c r="AN901" s="15"/>
      <c r="AO901" s="15"/>
    </row>
    <row r="902" spans="1:41" ht="18.75">
      <c r="A902" s="15"/>
      <c r="B902" s="40"/>
      <c r="C902" s="40"/>
      <c r="D902" s="40"/>
      <c r="E902" s="40"/>
      <c r="F902" s="40"/>
      <c r="G902" s="40"/>
      <c r="H902" s="40"/>
      <c r="I902" s="40"/>
      <c r="J902" s="40"/>
      <c r="K902" s="40"/>
      <c r="L902" s="40"/>
      <c r="M902" s="40"/>
      <c r="N902" s="40"/>
      <c r="O902" s="40"/>
      <c r="P902" s="40"/>
      <c r="Q902" s="41"/>
      <c r="R902" s="41"/>
      <c r="S902" s="42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  <c r="AH902" s="15"/>
      <c r="AI902" s="15"/>
      <c r="AJ902" s="15"/>
      <c r="AK902" s="15"/>
      <c r="AL902" s="15"/>
      <c r="AM902" s="15"/>
      <c r="AN902" s="15"/>
      <c r="AO902" s="15"/>
    </row>
    <row r="903" spans="1:41" ht="18.75">
      <c r="A903" s="15"/>
      <c r="B903" s="40"/>
      <c r="C903" s="40"/>
      <c r="D903" s="40"/>
      <c r="E903" s="40"/>
      <c r="F903" s="40"/>
      <c r="G903" s="40"/>
      <c r="H903" s="40"/>
      <c r="I903" s="40"/>
      <c r="J903" s="40"/>
      <c r="K903" s="40"/>
      <c r="L903" s="40"/>
      <c r="M903" s="40"/>
      <c r="N903" s="40"/>
      <c r="O903" s="40"/>
      <c r="P903" s="40"/>
      <c r="Q903" s="41"/>
      <c r="R903" s="41"/>
      <c r="S903" s="42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  <c r="AI903" s="15"/>
      <c r="AJ903" s="15"/>
      <c r="AK903" s="15"/>
      <c r="AL903" s="15"/>
      <c r="AM903" s="15"/>
      <c r="AN903" s="15"/>
      <c r="AO903" s="15"/>
    </row>
    <row r="904" spans="1:41" ht="18.75">
      <c r="A904" s="15"/>
      <c r="B904" s="40"/>
      <c r="C904" s="40"/>
      <c r="D904" s="40"/>
      <c r="E904" s="40"/>
      <c r="F904" s="40"/>
      <c r="G904" s="40"/>
      <c r="H904" s="40"/>
      <c r="I904" s="40"/>
      <c r="J904" s="40"/>
      <c r="K904" s="40"/>
      <c r="L904" s="40"/>
      <c r="M904" s="40"/>
      <c r="N904" s="40"/>
      <c r="O904" s="40"/>
      <c r="P904" s="40"/>
      <c r="Q904" s="41"/>
      <c r="R904" s="41"/>
      <c r="S904" s="42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  <c r="AH904" s="15"/>
      <c r="AI904" s="15"/>
      <c r="AJ904" s="15"/>
      <c r="AK904" s="15"/>
      <c r="AL904" s="15"/>
      <c r="AM904" s="15"/>
      <c r="AN904" s="15"/>
      <c r="AO904" s="15"/>
    </row>
    <row r="905" spans="1:41" ht="18.75">
      <c r="A905" s="15"/>
      <c r="B905" s="40"/>
      <c r="C905" s="40"/>
      <c r="D905" s="40"/>
      <c r="E905" s="40"/>
      <c r="F905" s="40"/>
      <c r="G905" s="40"/>
      <c r="H905" s="40"/>
      <c r="I905" s="40"/>
      <c r="J905" s="40"/>
      <c r="K905" s="40"/>
      <c r="L905" s="40"/>
      <c r="M905" s="40"/>
      <c r="N905" s="40"/>
      <c r="O905" s="40"/>
      <c r="P905" s="40"/>
      <c r="Q905" s="41"/>
      <c r="R905" s="41"/>
      <c r="S905" s="42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H905" s="15"/>
      <c r="AI905" s="15"/>
      <c r="AJ905" s="15"/>
      <c r="AK905" s="15"/>
      <c r="AL905" s="15"/>
      <c r="AM905" s="15"/>
      <c r="AN905" s="15"/>
      <c r="AO905" s="15"/>
    </row>
    <row r="906" spans="1:41" ht="18.75">
      <c r="A906" s="15"/>
      <c r="B906" s="40"/>
      <c r="C906" s="40"/>
      <c r="D906" s="40"/>
      <c r="E906" s="40"/>
      <c r="F906" s="40"/>
      <c r="G906" s="40"/>
      <c r="H906" s="40"/>
      <c r="I906" s="40"/>
      <c r="J906" s="40"/>
      <c r="K906" s="40"/>
      <c r="L906" s="40"/>
      <c r="M906" s="40"/>
      <c r="N906" s="40"/>
      <c r="O906" s="40"/>
      <c r="P906" s="40"/>
      <c r="Q906" s="41"/>
      <c r="R906" s="41"/>
      <c r="S906" s="42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H906" s="15"/>
      <c r="AI906" s="15"/>
      <c r="AJ906" s="15"/>
      <c r="AK906" s="15"/>
      <c r="AL906" s="15"/>
      <c r="AM906" s="15"/>
      <c r="AN906" s="15"/>
      <c r="AO906" s="15"/>
    </row>
    <row r="907" spans="1:41" ht="18.75">
      <c r="A907" s="15"/>
      <c r="B907" s="40"/>
      <c r="C907" s="40"/>
      <c r="D907" s="40"/>
      <c r="E907" s="40"/>
      <c r="F907" s="40"/>
      <c r="G907" s="40"/>
      <c r="H907" s="40"/>
      <c r="I907" s="40"/>
      <c r="J907" s="40"/>
      <c r="K907" s="40"/>
      <c r="L907" s="40"/>
      <c r="M907" s="40"/>
      <c r="N907" s="40"/>
      <c r="O907" s="40"/>
      <c r="P907" s="40"/>
      <c r="Q907" s="41"/>
      <c r="R907" s="41"/>
      <c r="S907" s="42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  <c r="AH907" s="15"/>
      <c r="AI907" s="15"/>
      <c r="AJ907" s="15"/>
      <c r="AK907" s="15"/>
      <c r="AL907" s="15"/>
      <c r="AM907" s="15"/>
      <c r="AN907" s="15"/>
      <c r="AO907" s="15"/>
    </row>
    <row r="908" spans="1:41" ht="18.75">
      <c r="A908" s="15"/>
      <c r="B908" s="40"/>
      <c r="C908" s="40"/>
      <c r="D908" s="40"/>
      <c r="E908" s="40"/>
      <c r="F908" s="40"/>
      <c r="G908" s="40"/>
      <c r="H908" s="40"/>
      <c r="I908" s="40"/>
      <c r="J908" s="40"/>
      <c r="K908" s="40"/>
      <c r="L908" s="40"/>
      <c r="M908" s="40"/>
      <c r="N908" s="40"/>
      <c r="O908" s="40"/>
      <c r="P908" s="40"/>
      <c r="Q908" s="41"/>
      <c r="R908" s="41"/>
      <c r="S908" s="42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  <c r="AH908" s="15"/>
      <c r="AI908" s="15"/>
      <c r="AJ908" s="15"/>
      <c r="AK908" s="15"/>
      <c r="AL908" s="15"/>
      <c r="AM908" s="15"/>
      <c r="AN908" s="15"/>
      <c r="AO908" s="15"/>
    </row>
    <row r="909" spans="1:41" ht="18.75">
      <c r="A909" s="15"/>
      <c r="B909" s="40"/>
      <c r="C909" s="40"/>
      <c r="D909" s="40"/>
      <c r="E909" s="40"/>
      <c r="F909" s="40"/>
      <c r="G909" s="40"/>
      <c r="H909" s="40"/>
      <c r="I909" s="40"/>
      <c r="J909" s="40"/>
      <c r="K909" s="40"/>
      <c r="L909" s="40"/>
      <c r="M909" s="40"/>
      <c r="N909" s="40"/>
      <c r="O909" s="40"/>
      <c r="P909" s="40"/>
      <c r="Q909" s="41"/>
      <c r="R909" s="41"/>
      <c r="S909" s="42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  <c r="AH909" s="15"/>
      <c r="AI909" s="15"/>
      <c r="AJ909" s="15"/>
      <c r="AK909" s="15"/>
      <c r="AL909" s="15"/>
      <c r="AM909" s="15"/>
      <c r="AN909" s="15"/>
      <c r="AO909" s="15"/>
    </row>
    <row r="910" spans="1:41" ht="18.75">
      <c r="A910" s="15"/>
      <c r="B910" s="40"/>
      <c r="C910" s="40"/>
      <c r="D910" s="40"/>
      <c r="E910" s="40"/>
      <c r="F910" s="40"/>
      <c r="G910" s="40"/>
      <c r="H910" s="40"/>
      <c r="I910" s="40"/>
      <c r="J910" s="40"/>
      <c r="K910" s="40"/>
      <c r="L910" s="40"/>
      <c r="M910" s="40"/>
      <c r="N910" s="40"/>
      <c r="O910" s="40"/>
      <c r="P910" s="40"/>
      <c r="Q910" s="41"/>
      <c r="R910" s="41"/>
      <c r="S910" s="42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H910" s="15"/>
      <c r="AI910" s="15"/>
      <c r="AJ910" s="15"/>
      <c r="AK910" s="15"/>
      <c r="AL910" s="15"/>
      <c r="AM910" s="15"/>
      <c r="AN910" s="15"/>
      <c r="AO910" s="15"/>
    </row>
    <row r="911" spans="1:41" ht="18.75">
      <c r="A911" s="15"/>
      <c r="B911" s="40"/>
      <c r="C911" s="40"/>
      <c r="D911" s="40"/>
      <c r="E911" s="40"/>
      <c r="F911" s="40"/>
      <c r="G911" s="40"/>
      <c r="H911" s="40"/>
      <c r="I911" s="40"/>
      <c r="J911" s="40"/>
      <c r="K911" s="40"/>
      <c r="L911" s="40"/>
      <c r="M911" s="40"/>
      <c r="N911" s="40"/>
      <c r="O911" s="40"/>
      <c r="P911" s="40"/>
      <c r="Q911" s="41"/>
      <c r="R911" s="41"/>
      <c r="S911" s="42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H911" s="15"/>
      <c r="AI911" s="15"/>
      <c r="AJ911" s="15"/>
      <c r="AK911" s="15"/>
      <c r="AL911" s="15"/>
      <c r="AM911" s="15"/>
      <c r="AN911" s="15"/>
      <c r="AO911" s="15"/>
    </row>
    <row r="912" spans="1:41" ht="18.75">
      <c r="A912" s="15"/>
      <c r="B912" s="40"/>
      <c r="C912" s="40"/>
      <c r="D912" s="40"/>
      <c r="E912" s="40"/>
      <c r="F912" s="40"/>
      <c r="G912" s="40"/>
      <c r="H912" s="40"/>
      <c r="I912" s="40"/>
      <c r="J912" s="40"/>
      <c r="K912" s="40"/>
      <c r="L912" s="40"/>
      <c r="M912" s="40"/>
      <c r="N912" s="40"/>
      <c r="O912" s="40"/>
      <c r="P912" s="40"/>
      <c r="Q912" s="41"/>
      <c r="R912" s="41"/>
      <c r="S912" s="42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H912" s="15"/>
      <c r="AI912" s="15"/>
      <c r="AJ912" s="15"/>
      <c r="AK912" s="15"/>
      <c r="AL912" s="15"/>
      <c r="AM912" s="15"/>
      <c r="AN912" s="15"/>
      <c r="AO912" s="15"/>
    </row>
    <row r="913" spans="1:41" ht="18.75">
      <c r="A913" s="15"/>
      <c r="B913" s="40"/>
      <c r="C913" s="40"/>
      <c r="D913" s="40"/>
      <c r="E913" s="40"/>
      <c r="F913" s="40"/>
      <c r="G913" s="40"/>
      <c r="H913" s="40"/>
      <c r="I913" s="40"/>
      <c r="J913" s="40"/>
      <c r="K913" s="40"/>
      <c r="L913" s="40"/>
      <c r="M913" s="40"/>
      <c r="N913" s="40"/>
      <c r="O913" s="40"/>
      <c r="P913" s="40"/>
      <c r="Q913" s="41"/>
      <c r="R913" s="41"/>
      <c r="S913" s="42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H913" s="15"/>
      <c r="AI913" s="15"/>
      <c r="AJ913" s="15"/>
      <c r="AK913" s="15"/>
      <c r="AL913" s="15"/>
      <c r="AM913" s="15"/>
      <c r="AN913" s="15"/>
      <c r="AO913" s="15"/>
    </row>
    <row r="914" spans="1:41" ht="18.75">
      <c r="A914" s="15"/>
      <c r="B914" s="40"/>
      <c r="C914" s="40"/>
      <c r="D914" s="40"/>
      <c r="E914" s="40"/>
      <c r="F914" s="40"/>
      <c r="G914" s="40"/>
      <c r="H914" s="40"/>
      <c r="I914" s="40"/>
      <c r="J914" s="40"/>
      <c r="K914" s="40"/>
      <c r="L914" s="40"/>
      <c r="M914" s="40"/>
      <c r="N914" s="40"/>
      <c r="O914" s="40"/>
      <c r="P914" s="40"/>
      <c r="Q914" s="41"/>
      <c r="R914" s="41"/>
      <c r="S914" s="42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  <c r="AH914" s="15"/>
      <c r="AI914" s="15"/>
      <c r="AJ914" s="15"/>
      <c r="AK914" s="15"/>
      <c r="AL914" s="15"/>
      <c r="AM914" s="15"/>
      <c r="AN914" s="15"/>
      <c r="AO914" s="15"/>
    </row>
    <row r="915" spans="1:41" ht="18.75">
      <c r="A915" s="15"/>
      <c r="B915" s="40"/>
      <c r="C915" s="40"/>
      <c r="D915" s="40"/>
      <c r="E915" s="40"/>
      <c r="F915" s="40"/>
      <c r="G915" s="40"/>
      <c r="H915" s="40"/>
      <c r="I915" s="40"/>
      <c r="J915" s="40"/>
      <c r="K915" s="40"/>
      <c r="L915" s="40"/>
      <c r="M915" s="40"/>
      <c r="N915" s="40"/>
      <c r="O915" s="40"/>
      <c r="P915" s="40"/>
      <c r="Q915" s="41"/>
      <c r="R915" s="41"/>
      <c r="S915" s="42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H915" s="15"/>
      <c r="AI915" s="15"/>
      <c r="AJ915" s="15"/>
      <c r="AK915" s="15"/>
      <c r="AL915" s="15"/>
      <c r="AM915" s="15"/>
      <c r="AN915" s="15"/>
      <c r="AO915" s="15"/>
    </row>
    <row r="916" spans="1:41" ht="18.75">
      <c r="A916" s="15"/>
      <c r="B916" s="40"/>
      <c r="C916" s="40"/>
      <c r="D916" s="40"/>
      <c r="E916" s="40"/>
      <c r="F916" s="40"/>
      <c r="G916" s="40"/>
      <c r="H916" s="40"/>
      <c r="I916" s="40"/>
      <c r="J916" s="40"/>
      <c r="K916" s="40"/>
      <c r="L916" s="40"/>
      <c r="M916" s="40"/>
      <c r="N916" s="40"/>
      <c r="O916" s="40"/>
      <c r="P916" s="40"/>
      <c r="Q916" s="41"/>
      <c r="R916" s="41"/>
      <c r="S916" s="42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H916" s="15"/>
      <c r="AI916" s="15"/>
      <c r="AJ916" s="15"/>
      <c r="AK916" s="15"/>
      <c r="AL916" s="15"/>
      <c r="AM916" s="15"/>
      <c r="AN916" s="15"/>
      <c r="AO916" s="15"/>
    </row>
    <row r="917" spans="1:41" ht="18.75">
      <c r="A917" s="15"/>
      <c r="B917" s="40"/>
      <c r="C917" s="40"/>
      <c r="D917" s="40"/>
      <c r="E917" s="40"/>
      <c r="F917" s="40"/>
      <c r="G917" s="40"/>
      <c r="H917" s="40"/>
      <c r="I917" s="40"/>
      <c r="J917" s="40"/>
      <c r="K917" s="40"/>
      <c r="L917" s="40"/>
      <c r="M917" s="40"/>
      <c r="N917" s="40"/>
      <c r="O917" s="40"/>
      <c r="P917" s="40"/>
      <c r="Q917" s="41"/>
      <c r="R917" s="41"/>
      <c r="S917" s="42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  <c r="AG917" s="15"/>
      <c r="AH917" s="15"/>
      <c r="AI917" s="15"/>
      <c r="AJ917" s="15"/>
      <c r="AK917" s="15"/>
      <c r="AL917" s="15"/>
      <c r="AM917" s="15"/>
      <c r="AN917" s="15"/>
      <c r="AO917" s="15"/>
    </row>
    <row r="918" spans="1:41" ht="18.75">
      <c r="A918" s="15"/>
      <c r="B918" s="40"/>
      <c r="C918" s="40"/>
      <c r="D918" s="40"/>
      <c r="E918" s="40"/>
      <c r="F918" s="40"/>
      <c r="G918" s="40"/>
      <c r="H918" s="40"/>
      <c r="I918" s="40"/>
      <c r="J918" s="40"/>
      <c r="K918" s="40"/>
      <c r="L918" s="40"/>
      <c r="M918" s="40"/>
      <c r="N918" s="40"/>
      <c r="O918" s="40"/>
      <c r="P918" s="40"/>
      <c r="Q918" s="41"/>
      <c r="R918" s="41"/>
      <c r="S918" s="42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  <c r="AH918" s="15"/>
      <c r="AI918" s="15"/>
      <c r="AJ918" s="15"/>
      <c r="AK918" s="15"/>
      <c r="AL918" s="15"/>
      <c r="AM918" s="15"/>
      <c r="AN918" s="15"/>
      <c r="AO918" s="15"/>
    </row>
    <row r="919" spans="1:41" ht="18.75">
      <c r="A919" s="15"/>
      <c r="B919" s="40"/>
      <c r="C919" s="40"/>
      <c r="D919" s="40"/>
      <c r="E919" s="40"/>
      <c r="F919" s="40"/>
      <c r="G919" s="40"/>
      <c r="H919" s="40"/>
      <c r="I919" s="40"/>
      <c r="J919" s="40"/>
      <c r="K919" s="40"/>
      <c r="L919" s="40"/>
      <c r="M919" s="40"/>
      <c r="N919" s="40"/>
      <c r="O919" s="40"/>
      <c r="P919" s="40"/>
      <c r="Q919" s="41"/>
      <c r="R919" s="41"/>
      <c r="S919" s="42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H919" s="15"/>
      <c r="AI919" s="15"/>
      <c r="AJ919" s="15"/>
      <c r="AK919" s="15"/>
      <c r="AL919" s="15"/>
      <c r="AM919" s="15"/>
      <c r="AN919" s="15"/>
      <c r="AO919" s="15"/>
    </row>
    <row r="920" spans="1:41" ht="18.75">
      <c r="A920" s="15"/>
      <c r="B920" s="40"/>
      <c r="C920" s="40"/>
      <c r="D920" s="40"/>
      <c r="E920" s="40"/>
      <c r="F920" s="40"/>
      <c r="G920" s="40"/>
      <c r="H920" s="40"/>
      <c r="I920" s="40"/>
      <c r="J920" s="40"/>
      <c r="K920" s="40"/>
      <c r="L920" s="40"/>
      <c r="M920" s="40"/>
      <c r="N920" s="40"/>
      <c r="O920" s="40"/>
      <c r="P920" s="40"/>
      <c r="Q920" s="41"/>
      <c r="R920" s="41"/>
      <c r="S920" s="42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  <c r="AI920" s="15"/>
      <c r="AJ920" s="15"/>
      <c r="AK920" s="15"/>
      <c r="AL920" s="15"/>
      <c r="AM920" s="15"/>
      <c r="AN920" s="15"/>
      <c r="AO920" s="15"/>
    </row>
    <row r="921" spans="1:41" ht="18.75">
      <c r="A921" s="15"/>
      <c r="B921" s="40"/>
      <c r="C921" s="40"/>
      <c r="D921" s="40"/>
      <c r="E921" s="40"/>
      <c r="F921" s="40"/>
      <c r="G921" s="40"/>
      <c r="H921" s="40"/>
      <c r="I921" s="40"/>
      <c r="J921" s="40"/>
      <c r="K921" s="40"/>
      <c r="L921" s="40"/>
      <c r="M921" s="40"/>
      <c r="N921" s="40"/>
      <c r="O921" s="40"/>
      <c r="P921" s="40"/>
      <c r="Q921" s="41"/>
      <c r="R921" s="41"/>
      <c r="S921" s="42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H921" s="15"/>
      <c r="AI921" s="15"/>
      <c r="AJ921" s="15"/>
      <c r="AK921" s="15"/>
      <c r="AL921" s="15"/>
      <c r="AM921" s="15"/>
      <c r="AN921" s="15"/>
      <c r="AO921" s="15"/>
    </row>
    <row r="922" spans="1:41" ht="18.75">
      <c r="A922" s="15"/>
      <c r="B922" s="40"/>
      <c r="C922" s="40"/>
      <c r="D922" s="40"/>
      <c r="E922" s="40"/>
      <c r="F922" s="40"/>
      <c r="G922" s="40"/>
      <c r="H922" s="40"/>
      <c r="I922" s="40"/>
      <c r="J922" s="40"/>
      <c r="K922" s="40"/>
      <c r="L922" s="40"/>
      <c r="M922" s="40"/>
      <c r="N922" s="40"/>
      <c r="O922" s="40"/>
      <c r="P922" s="40"/>
      <c r="Q922" s="41"/>
      <c r="R922" s="41"/>
      <c r="S922" s="42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  <c r="AI922" s="15"/>
      <c r="AJ922" s="15"/>
      <c r="AK922" s="15"/>
      <c r="AL922" s="15"/>
      <c r="AM922" s="15"/>
      <c r="AN922" s="15"/>
      <c r="AO922" s="15"/>
    </row>
    <row r="923" spans="1:41" ht="18.75">
      <c r="A923" s="15"/>
      <c r="B923" s="40"/>
      <c r="C923" s="40"/>
      <c r="D923" s="40"/>
      <c r="E923" s="40"/>
      <c r="F923" s="40"/>
      <c r="G923" s="40"/>
      <c r="H923" s="40"/>
      <c r="I923" s="40"/>
      <c r="J923" s="40"/>
      <c r="K923" s="40"/>
      <c r="L923" s="40"/>
      <c r="M923" s="40"/>
      <c r="N923" s="40"/>
      <c r="O923" s="40"/>
      <c r="P923" s="40"/>
      <c r="Q923" s="41"/>
      <c r="R923" s="41"/>
      <c r="S923" s="42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  <c r="AH923" s="15"/>
      <c r="AI923" s="15"/>
      <c r="AJ923" s="15"/>
      <c r="AK923" s="15"/>
      <c r="AL923" s="15"/>
      <c r="AM923" s="15"/>
      <c r="AN923" s="15"/>
      <c r="AO923" s="15"/>
    </row>
    <row r="924" spans="1:41" ht="18.75">
      <c r="A924" s="15"/>
      <c r="B924" s="40"/>
      <c r="C924" s="40"/>
      <c r="D924" s="40"/>
      <c r="E924" s="40"/>
      <c r="F924" s="40"/>
      <c r="G924" s="40"/>
      <c r="H924" s="40"/>
      <c r="I924" s="40"/>
      <c r="J924" s="40"/>
      <c r="K924" s="40"/>
      <c r="L924" s="40"/>
      <c r="M924" s="40"/>
      <c r="N924" s="40"/>
      <c r="O924" s="40"/>
      <c r="P924" s="40"/>
      <c r="Q924" s="41"/>
      <c r="R924" s="41"/>
      <c r="S924" s="42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H924" s="15"/>
      <c r="AI924" s="15"/>
      <c r="AJ924" s="15"/>
      <c r="AK924" s="15"/>
      <c r="AL924" s="15"/>
      <c r="AM924" s="15"/>
      <c r="AN924" s="15"/>
      <c r="AO924" s="15"/>
    </row>
    <row r="925" spans="1:41" ht="18.75">
      <c r="A925" s="15"/>
      <c r="B925" s="40"/>
      <c r="C925" s="40"/>
      <c r="D925" s="40"/>
      <c r="E925" s="40"/>
      <c r="F925" s="40"/>
      <c r="G925" s="40"/>
      <c r="H925" s="40"/>
      <c r="I925" s="40"/>
      <c r="J925" s="40"/>
      <c r="K925" s="40"/>
      <c r="L925" s="40"/>
      <c r="M925" s="40"/>
      <c r="N925" s="40"/>
      <c r="O925" s="40"/>
      <c r="P925" s="40"/>
      <c r="Q925" s="41"/>
      <c r="R925" s="41"/>
      <c r="S925" s="42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  <c r="AG925" s="15"/>
      <c r="AH925" s="15"/>
      <c r="AI925" s="15"/>
      <c r="AJ925" s="15"/>
      <c r="AK925" s="15"/>
      <c r="AL925" s="15"/>
      <c r="AM925" s="15"/>
      <c r="AN925" s="15"/>
      <c r="AO925" s="15"/>
    </row>
    <row r="926" spans="1:41" ht="18.75">
      <c r="A926" s="15"/>
      <c r="B926" s="40"/>
      <c r="C926" s="40"/>
      <c r="D926" s="40"/>
      <c r="E926" s="40"/>
      <c r="F926" s="40"/>
      <c r="G926" s="40"/>
      <c r="H926" s="40"/>
      <c r="I926" s="40"/>
      <c r="J926" s="40"/>
      <c r="K926" s="40"/>
      <c r="L926" s="40"/>
      <c r="M926" s="40"/>
      <c r="N926" s="40"/>
      <c r="O926" s="40"/>
      <c r="P926" s="40"/>
      <c r="Q926" s="41"/>
      <c r="R926" s="41"/>
      <c r="S926" s="42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  <c r="AG926" s="15"/>
      <c r="AH926" s="15"/>
      <c r="AI926" s="15"/>
      <c r="AJ926" s="15"/>
      <c r="AK926" s="15"/>
      <c r="AL926" s="15"/>
      <c r="AM926" s="15"/>
      <c r="AN926" s="15"/>
      <c r="AO926" s="15"/>
    </row>
    <row r="927" spans="1:41" ht="18.75">
      <c r="A927" s="15"/>
      <c r="B927" s="40"/>
      <c r="C927" s="40"/>
      <c r="D927" s="40"/>
      <c r="E927" s="40"/>
      <c r="F927" s="40"/>
      <c r="G927" s="40"/>
      <c r="H927" s="40"/>
      <c r="I927" s="40"/>
      <c r="J927" s="40"/>
      <c r="K927" s="40"/>
      <c r="L927" s="40"/>
      <c r="M927" s="40"/>
      <c r="N927" s="40"/>
      <c r="O927" s="40"/>
      <c r="P927" s="40"/>
      <c r="Q927" s="41"/>
      <c r="R927" s="41"/>
      <c r="S927" s="42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  <c r="AG927" s="15"/>
      <c r="AH927" s="15"/>
      <c r="AI927" s="15"/>
      <c r="AJ927" s="15"/>
      <c r="AK927" s="15"/>
      <c r="AL927" s="15"/>
      <c r="AM927" s="15"/>
      <c r="AN927" s="15"/>
      <c r="AO927" s="15"/>
    </row>
    <row r="928" spans="1:41" ht="18.75">
      <c r="A928" s="15"/>
      <c r="B928" s="40"/>
      <c r="C928" s="40"/>
      <c r="D928" s="40"/>
      <c r="E928" s="40"/>
      <c r="F928" s="40"/>
      <c r="G928" s="40"/>
      <c r="H928" s="40"/>
      <c r="I928" s="40"/>
      <c r="J928" s="40"/>
      <c r="K928" s="40"/>
      <c r="L928" s="40"/>
      <c r="M928" s="40"/>
      <c r="N928" s="40"/>
      <c r="O928" s="40"/>
      <c r="P928" s="40"/>
      <c r="Q928" s="41"/>
      <c r="R928" s="41"/>
      <c r="S928" s="42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  <c r="AG928" s="15"/>
      <c r="AH928" s="15"/>
      <c r="AI928" s="15"/>
      <c r="AJ928" s="15"/>
      <c r="AK928" s="15"/>
      <c r="AL928" s="15"/>
      <c r="AM928" s="15"/>
      <c r="AN928" s="15"/>
      <c r="AO928" s="15"/>
    </row>
    <row r="929" spans="1:41" ht="18.75">
      <c r="A929" s="15"/>
      <c r="B929" s="40"/>
      <c r="C929" s="40"/>
      <c r="D929" s="40"/>
      <c r="E929" s="40"/>
      <c r="F929" s="40"/>
      <c r="G929" s="40"/>
      <c r="H929" s="40"/>
      <c r="I929" s="40"/>
      <c r="J929" s="40"/>
      <c r="K929" s="40"/>
      <c r="L929" s="40"/>
      <c r="M929" s="40"/>
      <c r="N929" s="40"/>
      <c r="O929" s="40"/>
      <c r="P929" s="40"/>
      <c r="Q929" s="41"/>
      <c r="R929" s="41"/>
      <c r="S929" s="42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  <c r="AG929" s="15"/>
      <c r="AH929" s="15"/>
      <c r="AI929" s="15"/>
      <c r="AJ929" s="15"/>
      <c r="AK929" s="15"/>
      <c r="AL929" s="15"/>
      <c r="AM929" s="15"/>
      <c r="AN929" s="15"/>
      <c r="AO929" s="15"/>
    </row>
    <row r="930" spans="1:41" ht="18.75">
      <c r="A930" s="15"/>
      <c r="B930" s="40"/>
      <c r="C930" s="40"/>
      <c r="D930" s="40"/>
      <c r="E930" s="40"/>
      <c r="F930" s="40"/>
      <c r="G930" s="40"/>
      <c r="H930" s="40"/>
      <c r="I930" s="40"/>
      <c r="J930" s="40"/>
      <c r="K930" s="40"/>
      <c r="L930" s="40"/>
      <c r="M930" s="40"/>
      <c r="N930" s="40"/>
      <c r="O930" s="40"/>
      <c r="P930" s="40"/>
      <c r="Q930" s="41"/>
      <c r="R930" s="41"/>
      <c r="S930" s="42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H930" s="15"/>
      <c r="AI930" s="15"/>
      <c r="AJ930" s="15"/>
      <c r="AK930" s="15"/>
      <c r="AL930" s="15"/>
      <c r="AM930" s="15"/>
      <c r="AN930" s="15"/>
      <c r="AO930" s="15"/>
    </row>
    <row r="931" spans="1:41" ht="18.75">
      <c r="A931" s="15"/>
      <c r="B931" s="40"/>
      <c r="C931" s="40"/>
      <c r="D931" s="40"/>
      <c r="E931" s="40"/>
      <c r="F931" s="40"/>
      <c r="G931" s="40"/>
      <c r="H931" s="40"/>
      <c r="I931" s="40"/>
      <c r="J931" s="40"/>
      <c r="K931" s="40"/>
      <c r="L931" s="40"/>
      <c r="M931" s="40"/>
      <c r="N931" s="40"/>
      <c r="O931" s="40"/>
      <c r="P931" s="40"/>
      <c r="Q931" s="41"/>
      <c r="R931" s="41"/>
      <c r="S931" s="42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  <c r="AH931" s="15"/>
      <c r="AI931" s="15"/>
      <c r="AJ931" s="15"/>
      <c r="AK931" s="15"/>
      <c r="AL931" s="15"/>
      <c r="AM931" s="15"/>
      <c r="AN931" s="15"/>
      <c r="AO931" s="15"/>
    </row>
    <row r="932" spans="1:41" ht="18.75">
      <c r="A932" s="15"/>
      <c r="B932" s="40"/>
      <c r="C932" s="40"/>
      <c r="D932" s="40"/>
      <c r="E932" s="40"/>
      <c r="F932" s="40"/>
      <c r="G932" s="40"/>
      <c r="H932" s="40"/>
      <c r="I932" s="40"/>
      <c r="J932" s="40"/>
      <c r="K932" s="40"/>
      <c r="L932" s="40"/>
      <c r="M932" s="40"/>
      <c r="N932" s="40"/>
      <c r="O932" s="40"/>
      <c r="P932" s="40"/>
      <c r="Q932" s="41"/>
      <c r="R932" s="41"/>
      <c r="S932" s="42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H932" s="15"/>
      <c r="AI932" s="15"/>
      <c r="AJ932" s="15"/>
      <c r="AK932" s="15"/>
      <c r="AL932" s="15"/>
      <c r="AM932" s="15"/>
      <c r="AN932" s="15"/>
      <c r="AO932" s="15"/>
    </row>
    <row r="933" spans="1:41" ht="18.75">
      <c r="A933" s="15"/>
      <c r="B933" s="40"/>
      <c r="C933" s="40"/>
      <c r="D933" s="40"/>
      <c r="E933" s="40"/>
      <c r="F933" s="40"/>
      <c r="G933" s="40"/>
      <c r="H933" s="40"/>
      <c r="I933" s="40"/>
      <c r="J933" s="40"/>
      <c r="K933" s="40"/>
      <c r="L933" s="40"/>
      <c r="M933" s="40"/>
      <c r="N933" s="40"/>
      <c r="O933" s="40"/>
      <c r="P933" s="40"/>
      <c r="Q933" s="41"/>
      <c r="R933" s="41"/>
      <c r="S933" s="42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H933" s="15"/>
      <c r="AI933" s="15"/>
      <c r="AJ933" s="15"/>
      <c r="AK933" s="15"/>
      <c r="AL933" s="15"/>
      <c r="AM933" s="15"/>
      <c r="AN933" s="15"/>
      <c r="AO933" s="15"/>
    </row>
    <row r="934" spans="1:41" ht="18.75">
      <c r="A934" s="15"/>
      <c r="B934" s="40"/>
      <c r="C934" s="40"/>
      <c r="D934" s="40"/>
      <c r="E934" s="40"/>
      <c r="F934" s="40"/>
      <c r="G934" s="40"/>
      <c r="H934" s="40"/>
      <c r="I934" s="40"/>
      <c r="J934" s="40"/>
      <c r="K934" s="40"/>
      <c r="L934" s="40"/>
      <c r="M934" s="40"/>
      <c r="N934" s="40"/>
      <c r="O934" s="40"/>
      <c r="P934" s="40"/>
      <c r="Q934" s="41"/>
      <c r="R934" s="41"/>
      <c r="S934" s="42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H934" s="15"/>
      <c r="AI934" s="15"/>
      <c r="AJ934" s="15"/>
      <c r="AK934" s="15"/>
      <c r="AL934" s="15"/>
      <c r="AM934" s="15"/>
      <c r="AN934" s="15"/>
      <c r="AO934" s="15"/>
    </row>
    <row r="935" spans="1:41" ht="18.75">
      <c r="A935" s="15"/>
      <c r="B935" s="40"/>
      <c r="C935" s="40"/>
      <c r="D935" s="40"/>
      <c r="E935" s="40"/>
      <c r="F935" s="40"/>
      <c r="G935" s="40"/>
      <c r="H935" s="40"/>
      <c r="I935" s="40"/>
      <c r="J935" s="40"/>
      <c r="K935" s="40"/>
      <c r="L935" s="40"/>
      <c r="M935" s="40"/>
      <c r="N935" s="40"/>
      <c r="O935" s="40"/>
      <c r="P935" s="40"/>
      <c r="Q935" s="41"/>
      <c r="R935" s="41"/>
      <c r="S935" s="42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H935" s="15"/>
      <c r="AI935" s="15"/>
      <c r="AJ935" s="15"/>
      <c r="AK935" s="15"/>
      <c r="AL935" s="15"/>
      <c r="AM935" s="15"/>
      <c r="AN935" s="15"/>
      <c r="AO935" s="15"/>
    </row>
    <row r="936" spans="1:41" ht="18.75">
      <c r="A936" s="15"/>
      <c r="B936" s="40"/>
      <c r="C936" s="40"/>
      <c r="D936" s="40"/>
      <c r="E936" s="40"/>
      <c r="F936" s="40"/>
      <c r="G936" s="40"/>
      <c r="H936" s="40"/>
      <c r="I936" s="40"/>
      <c r="J936" s="40"/>
      <c r="K936" s="40"/>
      <c r="L936" s="40"/>
      <c r="M936" s="40"/>
      <c r="N936" s="40"/>
      <c r="O936" s="40"/>
      <c r="P936" s="40"/>
      <c r="Q936" s="41"/>
      <c r="R936" s="41"/>
      <c r="S936" s="42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H936" s="15"/>
      <c r="AI936" s="15"/>
      <c r="AJ936" s="15"/>
      <c r="AK936" s="15"/>
      <c r="AL936" s="15"/>
      <c r="AM936" s="15"/>
      <c r="AN936" s="15"/>
      <c r="AO936" s="15"/>
    </row>
    <row r="937" spans="1:41" ht="18.75">
      <c r="A937" s="15"/>
      <c r="B937" s="40"/>
      <c r="C937" s="40"/>
      <c r="D937" s="40"/>
      <c r="E937" s="40"/>
      <c r="F937" s="40"/>
      <c r="G937" s="40"/>
      <c r="H937" s="40"/>
      <c r="I937" s="40"/>
      <c r="J937" s="40"/>
      <c r="K937" s="40"/>
      <c r="L937" s="40"/>
      <c r="M937" s="40"/>
      <c r="N937" s="40"/>
      <c r="O937" s="40"/>
      <c r="P937" s="40"/>
      <c r="Q937" s="41"/>
      <c r="R937" s="41"/>
      <c r="S937" s="42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  <c r="AH937" s="15"/>
      <c r="AI937" s="15"/>
      <c r="AJ937" s="15"/>
      <c r="AK937" s="15"/>
      <c r="AL937" s="15"/>
      <c r="AM937" s="15"/>
      <c r="AN937" s="15"/>
      <c r="AO937" s="15"/>
    </row>
    <row r="938" spans="1:41" ht="18.75">
      <c r="A938" s="15"/>
      <c r="B938" s="40"/>
      <c r="C938" s="40"/>
      <c r="D938" s="40"/>
      <c r="E938" s="40"/>
      <c r="F938" s="40"/>
      <c r="G938" s="40"/>
      <c r="H938" s="40"/>
      <c r="I938" s="40"/>
      <c r="J938" s="40"/>
      <c r="K938" s="40"/>
      <c r="L938" s="40"/>
      <c r="M938" s="40"/>
      <c r="N938" s="40"/>
      <c r="O938" s="40"/>
      <c r="P938" s="40"/>
      <c r="Q938" s="41"/>
      <c r="R938" s="41"/>
      <c r="S938" s="42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  <c r="AG938" s="15"/>
      <c r="AH938" s="15"/>
      <c r="AI938" s="15"/>
      <c r="AJ938" s="15"/>
      <c r="AK938" s="15"/>
      <c r="AL938" s="15"/>
      <c r="AM938" s="15"/>
      <c r="AN938" s="15"/>
      <c r="AO938" s="15"/>
    </row>
    <row r="939" spans="1:41" ht="18.75">
      <c r="A939" s="15"/>
      <c r="B939" s="40"/>
      <c r="C939" s="40"/>
      <c r="D939" s="40"/>
      <c r="E939" s="40"/>
      <c r="F939" s="40"/>
      <c r="G939" s="40"/>
      <c r="H939" s="40"/>
      <c r="I939" s="40"/>
      <c r="J939" s="40"/>
      <c r="K939" s="40"/>
      <c r="L939" s="40"/>
      <c r="M939" s="40"/>
      <c r="N939" s="40"/>
      <c r="O939" s="40"/>
      <c r="P939" s="40"/>
      <c r="Q939" s="41"/>
      <c r="R939" s="41"/>
      <c r="S939" s="42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  <c r="AI939" s="15"/>
      <c r="AJ939" s="15"/>
      <c r="AK939" s="15"/>
      <c r="AL939" s="15"/>
      <c r="AM939" s="15"/>
      <c r="AN939" s="15"/>
      <c r="AO939" s="15"/>
    </row>
    <row r="940" spans="1:41" ht="18.75">
      <c r="A940" s="15"/>
      <c r="B940" s="40"/>
      <c r="C940" s="40"/>
      <c r="D940" s="40"/>
      <c r="E940" s="40"/>
      <c r="F940" s="40"/>
      <c r="G940" s="40"/>
      <c r="H940" s="40"/>
      <c r="I940" s="40"/>
      <c r="J940" s="40"/>
      <c r="K940" s="40"/>
      <c r="L940" s="40"/>
      <c r="M940" s="40"/>
      <c r="N940" s="40"/>
      <c r="O940" s="40"/>
      <c r="P940" s="40"/>
      <c r="Q940" s="41"/>
      <c r="R940" s="41"/>
      <c r="S940" s="42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  <c r="AH940" s="15"/>
      <c r="AI940" s="15"/>
      <c r="AJ940" s="15"/>
      <c r="AK940" s="15"/>
      <c r="AL940" s="15"/>
      <c r="AM940" s="15"/>
      <c r="AN940" s="15"/>
      <c r="AO940" s="15"/>
    </row>
    <row r="941" spans="1:41" ht="18.75">
      <c r="A941" s="15"/>
      <c r="B941" s="40"/>
      <c r="C941" s="40"/>
      <c r="D941" s="40"/>
      <c r="E941" s="40"/>
      <c r="F941" s="40"/>
      <c r="G941" s="40"/>
      <c r="H941" s="40"/>
      <c r="I941" s="40"/>
      <c r="J941" s="40"/>
      <c r="K941" s="40"/>
      <c r="L941" s="40"/>
      <c r="M941" s="40"/>
      <c r="N941" s="40"/>
      <c r="O941" s="40"/>
      <c r="P941" s="40"/>
      <c r="Q941" s="41"/>
      <c r="R941" s="41"/>
      <c r="S941" s="42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  <c r="AH941" s="15"/>
      <c r="AI941" s="15"/>
      <c r="AJ941" s="15"/>
      <c r="AK941" s="15"/>
      <c r="AL941" s="15"/>
      <c r="AM941" s="15"/>
      <c r="AN941" s="15"/>
      <c r="AO941" s="15"/>
    </row>
    <row r="942" spans="1:41" ht="18.75">
      <c r="A942" s="15"/>
      <c r="B942" s="40"/>
      <c r="C942" s="40"/>
      <c r="D942" s="40"/>
      <c r="E942" s="40"/>
      <c r="F942" s="40"/>
      <c r="G942" s="40"/>
      <c r="H942" s="40"/>
      <c r="I942" s="40"/>
      <c r="J942" s="40"/>
      <c r="K942" s="40"/>
      <c r="L942" s="40"/>
      <c r="M942" s="40"/>
      <c r="N942" s="40"/>
      <c r="O942" s="40"/>
      <c r="P942" s="40"/>
      <c r="Q942" s="41"/>
      <c r="R942" s="41"/>
      <c r="S942" s="42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  <c r="AH942" s="15"/>
      <c r="AI942" s="15"/>
      <c r="AJ942" s="15"/>
      <c r="AK942" s="15"/>
      <c r="AL942" s="15"/>
      <c r="AM942" s="15"/>
      <c r="AN942" s="15"/>
      <c r="AO942" s="15"/>
    </row>
    <row r="943" spans="1:41" ht="18.75">
      <c r="A943" s="15"/>
      <c r="B943" s="40"/>
      <c r="C943" s="40"/>
      <c r="D943" s="40"/>
      <c r="E943" s="40"/>
      <c r="F943" s="40"/>
      <c r="G943" s="40"/>
      <c r="H943" s="40"/>
      <c r="I943" s="40"/>
      <c r="J943" s="40"/>
      <c r="K943" s="40"/>
      <c r="L943" s="40"/>
      <c r="M943" s="40"/>
      <c r="N943" s="40"/>
      <c r="O943" s="40"/>
      <c r="P943" s="40"/>
      <c r="Q943" s="41"/>
      <c r="R943" s="41"/>
      <c r="S943" s="42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  <c r="AH943" s="15"/>
      <c r="AI943" s="15"/>
      <c r="AJ943" s="15"/>
      <c r="AK943" s="15"/>
      <c r="AL943" s="15"/>
      <c r="AM943" s="15"/>
      <c r="AN943" s="15"/>
      <c r="AO943" s="15"/>
    </row>
    <row r="944" spans="1:41" ht="18.75">
      <c r="A944" s="15"/>
      <c r="B944" s="40"/>
      <c r="C944" s="40"/>
      <c r="D944" s="40"/>
      <c r="E944" s="40"/>
      <c r="F944" s="40"/>
      <c r="G944" s="40"/>
      <c r="H944" s="40"/>
      <c r="I944" s="40"/>
      <c r="J944" s="40"/>
      <c r="K944" s="40"/>
      <c r="L944" s="40"/>
      <c r="M944" s="40"/>
      <c r="N944" s="40"/>
      <c r="O944" s="40"/>
      <c r="P944" s="40"/>
      <c r="Q944" s="41"/>
      <c r="R944" s="41"/>
      <c r="S944" s="42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  <c r="AI944" s="15"/>
      <c r="AJ944" s="15"/>
      <c r="AK944" s="15"/>
      <c r="AL944" s="15"/>
      <c r="AM944" s="15"/>
      <c r="AN944" s="15"/>
      <c r="AO944" s="15"/>
    </row>
    <row r="945" spans="1:41" ht="18.75">
      <c r="A945" s="15"/>
      <c r="B945" s="40"/>
      <c r="C945" s="40"/>
      <c r="D945" s="40"/>
      <c r="E945" s="40"/>
      <c r="F945" s="40"/>
      <c r="G945" s="40"/>
      <c r="H945" s="40"/>
      <c r="I945" s="40"/>
      <c r="J945" s="40"/>
      <c r="K945" s="40"/>
      <c r="L945" s="40"/>
      <c r="M945" s="40"/>
      <c r="N945" s="40"/>
      <c r="O945" s="40"/>
      <c r="P945" s="40"/>
      <c r="Q945" s="41"/>
      <c r="R945" s="41"/>
      <c r="S945" s="42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  <c r="AI945" s="15"/>
      <c r="AJ945" s="15"/>
      <c r="AK945" s="15"/>
      <c r="AL945" s="15"/>
      <c r="AM945" s="15"/>
      <c r="AN945" s="15"/>
      <c r="AO945" s="15"/>
    </row>
    <row r="946" spans="1:41" ht="18.75">
      <c r="A946" s="15"/>
      <c r="B946" s="40"/>
      <c r="C946" s="40"/>
      <c r="D946" s="40"/>
      <c r="E946" s="40"/>
      <c r="F946" s="40"/>
      <c r="G946" s="40"/>
      <c r="H946" s="40"/>
      <c r="I946" s="40"/>
      <c r="J946" s="40"/>
      <c r="K946" s="40"/>
      <c r="L946" s="40"/>
      <c r="M946" s="40"/>
      <c r="N946" s="40"/>
      <c r="O946" s="40"/>
      <c r="P946" s="40"/>
      <c r="Q946" s="41"/>
      <c r="R946" s="41"/>
      <c r="S946" s="42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F946" s="15"/>
      <c r="AG946" s="15"/>
      <c r="AH946" s="15"/>
      <c r="AI946" s="15"/>
      <c r="AJ946" s="15"/>
      <c r="AK946" s="15"/>
      <c r="AL946" s="15"/>
      <c r="AM946" s="15"/>
      <c r="AN946" s="15"/>
      <c r="AO946" s="15"/>
    </row>
    <row r="947" spans="1:41" ht="18.75">
      <c r="A947" s="15"/>
      <c r="B947" s="40"/>
      <c r="C947" s="40"/>
      <c r="D947" s="40"/>
      <c r="E947" s="40"/>
      <c r="F947" s="40"/>
      <c r="G947" s="40"/>
      <c r="H947" s="40"/>
      <c r="I947" s="40"/>
      <c r="J947" s="40"/>
      <c r="K947" s="40"/>
      <c r="L947" s="40"/>
      <c r="M947" s="40"/>
      <c r="N947" s="40"/>
      <c r="O947" s="40"/>
      <c r="P947" s="40"/>
      <c r="Q947" s="41"/>
      <c r="R947" s="41"/>
      <c r="S947" s="42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  <c r="AH947" s="15"/>
      <c r="AI947" s="15"/>
      <c r="AJ947" s="15"/>
      <c r="AK947" s="15"/>
      <c r="AL947" s="15"/>
      <c r="AM947" s="15"/>
      <c r="AN947" s="15"/>
      <c r="AO947" s="15"/>
    </row>
    <row r="948" spans="1:41" ht="18.75">
      <c r="A948" s="15"/>
      <c r="B948" s="40"/>
      <c r="C948" s="40"/>
      <c r="D948" s="40"/>
      <c r="E948" s="40"/>
      <c r="F948" s="40"/>
      <c r="G948" s="40"/>
      <c r="H948" s="40"/>
      <c r="I948" s="40"/>
      <c r="J948" s="40"/>
      <c r="K948" s="40"/>
      <c r="L948" s="40"/>
      <c r="M948" s="40"/>
      <c r="N948" s="40"/>
      <c r="O948" s="40"/>
      <c r="P948" s="40"/>
      <c r="Q948" s="41"/>
      <c r="R948" s="41"/>
      <c r="S948" s="42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  <c r="AG948" s="15"/>
      <c r="AH948" s="15"/>
      <c r="AI948" s="15"/>
      <c r="AJ948" s="15"/>
      <c r="AK948" s="15"/>
      <c r="AL948" s="15"/>
      <c r="AM948" s="15"/>
      <c r="AN948" s="15"/>
      <c r="AO948" s="15"/>
    </row>
    <row r="949" spans="1:41" ht="18.75">
      <c r="A949" s="15"/>
      <c r="B949" s="40"/>
      <c r="C949" s="40"/>
      <c r="D949" s="40"/>
      <c r="E949" s="40"/>
      <c r="F949" s="40"/>
      <c r="G949" s="40"/>
      <c r="H949" s="40"/>
      <c r="I949" s="40"/>
      <c r="J949" s="40"/>
      <c r="K949" s="40"/>
      <c r="L949" s="40"/>
      <c r="M949" s="40"/>
      <c r="N949" s="40"/>
      <c r="O949" s="40"/>
      <c r="P949" s="40"/>
      <c r="Q949" s="41"/>
      <c r="R949" s="41"/>
      <c r="S949" s="42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  <c r="AG949" s="15"/>
      <c r="AH949" s="15"/>
      <c r="AI949" s="15"/>
      <c r="AJ949" s="15"/>
      <c r="AK949" s="15"/>
      <c r="AL949" s="15"/>
      <c r="AM949" s="15"/>
      <c r="AN949" s="15"/>
      <c r="AO949" s="15"/>
    </row>
    <row r="950" spans="1:41" ht="18.75">
      <c r="A950" s="15"/>
      <c r="B950" s="40"/>
      <c r="C950" s="40"/>
      <c r="D950" s="40"/>
      <c r="E950" s="40"/>
      <c r="F950" s="40"/>
      <c r="G950" s="40"/>
      <c r="H950" s="40"/>
      <c r="I950" s="40"/>
      <c r="J950" s="40"/>
      <c r="K950" s="40"/>
      <c r="L950" s="40"/>
      <c r="M950" s="40"/>
      <c r="N950" s="40"/>
      <c r="O950" s="40"/>
      <c r="P950" s="40"/>
      <c r="Q950" s="41"/>
      <c r="R950" s="41"/>
      <c r="S950" s="42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  <c r="AG950" s="15"/>
      <c r="AH950" s="15"/>
      <c r="AI950" s="15"/>
      <c r="AJ950" s="15"/>
      <c r="AK950" s="15"/>
      <c r="AL950" s="15"/>
      <c r="AM950" s="15"/>
      <c r="AN950" s="15"/>
      <c r="AO950" s="15"/>
    </row>
    <row r="951" spans="1:41" ht="18.75">
      <c r="A951" s="15"/>
      <c r="B951" s="40"/>
      <c r="C951" s="40"/>
      <c r="D951" s="40"/>
      <c r="E951" s="40"/>
      <c r="F951" s="40"/>
      <c r="G951" s="40"/>
      <c r="H951" s="40"/>
      <c r="I951" s="40"/>
      <c r="J951" s="40"/>
      <c r="K951" s="40"/>
      <c r="L951" s="40"/>
      <c r="M951" s="40"/>
      <c r="N951" s="40"/>
      <c r="O951" s="40"/>
      <c r="P951" s="40"/>
      <c r="Q951" s="41"/>
      <c r="R951" s="41"/>
      <c r="S951" s="42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5"/>
      <c r="AI951" s="15"/>
      <c r="AJ951" s="15"/>
      <c r="AK951" s="15"/>
      <c r="AL951" s="15"/>
      <c r="AM951" s="15"/>
      <c r="AN951" s="15"/>
      <c r="AO951" s="15"/>
    </row>
    <row r="952" spans="1:41" ht="18.75">
      <c r="A952" s="15"/>
      <c r="B952" s="40"/>
      <c r="C952" s="40"/>
      <c r="D952" s="40"/>
      <c r="E952" s="40"/>
      <c r="F952" s="40"/>
      <c r="G952" s="40"/>
      <c r="H952" s="40"/>
      <c r="I952" s="40"/>
      <c r="J952" s="40"/>
      <c r="K952" s="40"/>
      <c r="L952" s="40"/>
      <c r="M952" s="40"/>
      <c r="N952" s="40"/>
      <c r="O952" s="40"/>
      <c r="P952" s="40"/>
      <c r="Q952" s="41"/>
      <c r="R952" s="41"/>
      <c r="S952" s="42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  <c r="AH952" s="15"/>
      <c r="AI952" s="15"/>
      <c r="AJ952" s="15"/>
      <c r="AK952" s="15"/>
      <c r="AL952" s="15"/>
      <c r="AM952" s="15"/>
      <c r="AN952" s="15"/>
      <c r="AO952" s="15"/>
    </row>
    <row r="953" spans="1:41" ht="18.75">
      <c r="A953" s="15"/>
      <c r="B953" s="40"/>
      <c r="C953" s="40"/>
      <c r="D953" s="40"/>
      <c r="E953" s="40"/>
      <c r="F953" s="40"/>
      <c r="G953" s="40"/>
      <c r="H953" s="40"/>
      <c r="I953" s="40"/>
      <c r="J953" s="40"/>
      <c r="K953" s="40"/>
      <c r="L953" s="40"/>
      <c r="M953" s="40"/>
      <c r="N953" s="40"/>
      <c r="O953" s="40"/>
      <c r="P953" s="40"/>
      <c r="Q953" s="41"/>
      <c r="R953" s="41"/>
      <c r="S953" s="42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  <c r="AH953" s="15"/>
      <c r="AI953" s="15"/>
      <c r="AJ953" s="15"/>
      <c r="AK953" s="15"/>
      <c r="AL953" s="15"/>
      <c r="AM953" s="15"/>
      <c r="AN953" s="15"/>
      <c r="AO953" s="15"/>
    </row>
    <row r="954" spans="1:41" ht="18.75">
      <c r="A954" s="15"/>
      <c r="B954" s="40"/>
      <c r="C954" s="40"/>
      <c r="D954" s="40"/>
      <c r="E954" s="40"/>
      <c r="F954" s="40"/>
      <c r="G954" s="40"/>
      <c r="H954" s="40"/>
      <c r="I954" s="40"/>
      <c r="J954" s="40"/>
      <c r="K954" s="40"/>
      <c r="L954" s="40"/>
      <c r="M954" s="40"/>
      <c r="N954" s="40"/>
      <c r="O954" s="40"/>
      <c r="P954" s="40"/>
      <c r="Q954" s="41"/>
      <c r="R954" s="41"/>
      <c r="S954" s="42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  <c r="AG954" s="15"/>
      <c r="AH954" s="15"/>
      <c r="AI954" s="15"/>
      <c r="AJ954" s="15"/>
      <c r="AK954" s="15"/>
      <c r="AL954" s="15"/>
      <c r="AM954" s="15"/>
      <c r="AN954" s="15"/>
      <c r="AO954" s="15"/>
    </row>
    <row r="955" spans="1:41" ht="18.75">
      <c r="A955" s="15"/>
      <c r="B955" s="40"/>
      <c r="C955" s="40"/>
      <c r="D955" s="40"/>
      <c r="E955" s="40"/>
      <c r="F955" s="40"/>
      <c r="G955" s="40"/>
      <c r="H955" s="40"/>
      <c r="I955" s="40"/>
      <c r="J955" s="40"/>
      <c r="K955" s="40"/>
      <c r="L955" s="40"/>
      <c r="M955" s="40"/>
      <c r="N955" s="40"/>
      <c r="O955" s="40"/>
      <c r="P955" s="40"/>
      <c r="Q955" s="41"/>
      <c r="R955" s="41"/>
      <c r="S955" s="42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  <c r="AG955" s="15"/>
      <c r="AH955" s="15"/>
      <c r="AI955" s="15"/>
      <c r="AJ955" s="15"/>
      <c r="AK955" s="15"/>
      <c r="AL955" s="15"/>
      <c r="AM955" s="15"/>
      <c r="AN955" s="15"/>
      <c r="AO955" s="15"/>
    </row>
    <row r="956" spans="1:41" ht="18.75">
      <c r="A956" s="15"/>
      <c r="B956" s="40"/>
      <c r="C956" s="40"/>
      <c r="D956" s="40"/>
      <c r="E956" s="40"/>
      <c r="F956" s="40"/>
      <c r="G956" s="40"/>
      <c r="H956" s="40"/>
      <c r="I956" s="40"/>
      <c r="J956" s="40"/>
      <c r="K956" s="40"/>
      <c r="L956" s="40"/>
      <c r="M956" s="40"/>
      <c r="N956" s="40"/>
      <c r="O956" s="40"/>
      <c r="P956" s="40"/>
      <c r="Q956" s="41"/>
      <c r="R956" s="41"/>
      <c r="S956" s="42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  <c r="AG956" s="15"/>
      <c r="AH956" s="15"/>
      <c r="AI956" s="15"/>
      <c r="AJ956" s="15"/>
      <c r="AK956" s="15"/>
      <c r="AL956" s="15"/>
      <c r="AM956" s="15"/>
      <c r="AN956" s="15"/>
      <c r="AO956" s="15"/>
    </row>
    <row r="957" spans="1:41" ht="18.75">
      <c r="A957" s="15"/>
      <c r="B957" s="40"/>
      <c r="C957" s="40"/>
      <c r="D957" s="40"/>
      <c r="E957" s="40"/>
      <c r="F957" s="40"/>
      <c r="G957" s="40"/>
      <c r="H957" s="40"/>
      <c r="I957" s="40"/>
      <c r="J957" s="40"/>
      <c r="K957" s="40"/>
      <c r="L957" s="40"/>
      <c r="M957" s="40"/>
      <c r="N957" s="40"/>
      <c r="O957" s="40"/>
      <c r="P957" s="40"/>
      <c r="Q957" s="41"/>
      <c r="R957" s="41"/>
      <c r="S957" s="42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  <c r="AG957" s="15"/>
      <c r="AH957" s="15"/>
      <c r="AI957" s="15"/>
      <c r="AJ957" s="15"/>
      <c r="AK957" s="15"/>
      <c r="AL957" s="15"/>
      <c r="AM957" s="15"/>
      <c r="AN957" s="15"/>
      <c r="AO957" s="15"/>
    </row>
    <row r="958" spans="1:41" ht="18.75">
      <c r="A958" s="15"/>
      <c r="B958" s="40"/>
      <c r="C958" s="40"/>
      <c r="D958" s="40"/>
      <c r="E958" s="40"/>
      <c r="F958" s="40"/>
      <c r="G958" s="40"/>
      <c r="H958" s="40"/>
      <c r="I958" s="40"/>
      <c r="J958" s="40"/>
      <c r="K958" s="40"/>
      <c r="L958" s="40"/>
      <c r="M958" s="40"/>
      <c r="N958" s="40"/>
      <c r="O958" s="40"/>
      <c r="P958" s="40"/>
      <c r="Q958" s="41"/>
      <c r="R958" s="41"/>
      <c r="S958" s="42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  <c r="AH958" s="15"/>
      <c r="AI958" s="15"/>
      <c r="AJ958" s="15"/>
      <c r="AK958" s="15"/>
      <c r="AL958" s="15"/>
      <c r="AM958" s="15"/>
      <c r="AN958" s="15"/>
      <c r="AO958" s="15"/>
    </row>
    <row r="959" spans="1:41" ht="18.75">
      <c r="A959" s="15"/>
      <c r="B959" s="40"/>
      <c r="C959" s="40"/>
      <c r="D959" s="40"/>
      <c r="E959" s="40"/>
      <c r="F959" s="40"/>
      <c r="G959" s="40"/>
      <c r="H959" s="40"/>
      <c r="I959" s="40"/>
      <c r="J959" s="40"/>
      <c r="K959" s="40"/>
      <c r="L959" s="40"/>
      <c r="M959" s="40"/>
      <c r="N959" s="40"/>
      <c r="O959" s="40"/>
      <c r="P959" s="40"/>
      <c r="Q959" s="41"/>
      <c r="R959" s="41"/>
      <c r="S959" s="42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  <c r="AI959" s="15"/>
      <c r="AJ959" s="15"/>
      <c r="AK959" s="15"/>
      <c r="AL959" s="15"/>
      <c r="AM959" s="15"/>
      <c r="AN959" s="15"/>
      <c r="AO959" s="15"/>
    </row>
    <row r="960" spans="1:41" ht="18.75">
      <c r="A960" s="15"/>
      <c r="B960" s="40"/>
      <c r="C960" s="40"/>
      <c r="D960" s="40"/>
      <c r="E960" s="40"/>
      <c r="F960" s="40"/>
      <c r="G960" s="40"/>
      <c r="H960" s="40"/>
      <c r="I960" s="40"/>
      <c r="J960" s="40"/>
      <c r="K960" s="40"/>
      <c r="L960" s="40"/>
      <c r="M960" s="40"/>
      <c r="N960" s="40"/>
      <c r="O960" s="40"/>
      <c r="P960" s="40"/>
      <c r="Q960" s="41"/>
      <c r="R960" s="41"/>
      <c r="S960" s="42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  <c r="AG960" s="15"/>
      <c r="AH960" s="15"/>
      <c r="AI960" s="15"/>
      <c r="AJ960" s="15"/>
      <c r="AK960" s="15"/>
      <c r="AL960" s="15"/>
      <c r="AM960" s="15"/>
      <c r="AN960" s="15"/>
      <c r="AO960" s="15"/>
    </row>
    <row r="961" spans="1:41" ht="18.75">
      <c r="A961" s="15"/>
      <c r="B961" s="40"/>
      <c r="C961" s="40"/>
      <c r="D961" s="40"/>
      <c r="E961" s="40"/>
      <c r="F961" s="40"/>
      <c r="G961" s="40"/>
      <c r="H961" s="40"/>
      <c r="I961" s="40"/>
      <c r="J961" s="40"/>
      <c r="K961" s="40"/>
      <c r="L961" s="40"/>
      <c r="M961" s="40"/>
      <c r="N961" s="40"/>
      <c r="O961" s="40"/>
      <c r="P961" s="40"/>
      <c r="Q961" s="41"/>
      <c r="R961" s="41"/>
      <c r="S961" s="42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  <c r="AG961" s="15"/>
      <c r="AH961" s="15"/>
      <c r="AI961" s="15"/>
      <c r="AJ961" s="15"/>
      <c r="AK961" s="15"/>
      <c r="AL961" s="15"/>
      <c r="AM961" s="15"/>
      <c r="AN961" s="15"/>
      <c r="AO961" s="15"/>
    </row>
    <row r="962" spans="1:41" ht="18.75">
      <c r="A962" s="15"/>
      <c r="B962" s="40"/>
      <c r="C962" s="40"/>
      <c r="D962" s="40"/>
      <c r="E962" s="40"/>
      <c r="F962" s="40"/>
      <c r="G962" s="40"/>
      <c r="H962" s="40"/>
      <c r="I962" s="40"/>
      <c r="J962" s="40"/>
      <c r="K962" s="40"/>
      <c r="L962" s="40"/>
      <c r="M962" s="40"/>
      <c r="N962" s="40"/>
      <c r="O962" s="40"/>
      <c r="P962" s="40"/>
      <c r="Q962" s="41"/>
      <c r="R962" s="41"/>
      <c r="S962" s="42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  <c r="AG962" s="15"/>
      <c r="AH962" s="15"/>
      <c r="AI962" s="15"/>
      <c r="AJ962" s="15"/>
      <c r="AK962" s="15"/>
      <c r="AL962" s="15"/>
      <c r="AM962" s="15"/>
      <c r="AN962" s="15"/>
      <c r="AO962" s="15"/>
    </row>
    <row r="963" spans="1:41" ht="18.75">
      <c r="A963" s="15"/>
      <c r="B963" s="40"/>
      <c r="C963" s="40"/>
      <c r="D963" s="40"/>
      <c r="E963" s="40"/>
      <c r="F963" s="40"/>
      <c r="G963" s="40"/>
      <c r="H963" s="40"/>
      <c r="I963" s="40"/>
      <c r="J963" s="40"/>
      <c r="K963" s="40"/>
      <c r="L963" s="40"/>
      <c r="M963" s="40"/>
      <c r="N963" s="40"/>
      <c r="O963" s="40"/>
      <c r="P963" s="40"/>
      <c r="Q963" s="41"/>
      <c r="R963" s="41"/>
      <c r="S963" s="42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  <c r="AG963" s="15"/>
      <c r="AH963" s="15"/>
      <c r="AI963" s="15"/>
      <c r="AJ963" s="15"/>
      <c r="AK963" s="15"/>
      <c r="AL963" s="15"/>
      <c r="AM963" s="15"/>
      <c r="AN963" s="15"/>
      <c r="AO963" s="15"/>
    </row>
    <row r="964" spans="1:41" ht="18.75">
      <c r="A964" s="15"/>
      <c r="B964" s="40"/>
      <c r="C964" s="40"/>
      <c r="D964" s="40"/>
      <c r="E964" s="40"/>
      <c r="F964" s="40"/>
      <c r="G964" s="40"/>
      <c r="H964" s="40"/>
      <c r="I964" s="40"/>
      <c r="J964" s="40"/>
      <c r="K964" s="40"/>
      <c r="L964" s="40"/>
      <c r="M964" s="40"/>
      <c r="N964" s="40"/>
      <c r="O964" s="40"/>
      <c r="P964" s="40"/>
      <c r="Q964" s="41"/>
      <c r="R964" s="41"/>
      <c r="S964" s="42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5"/>
      <c r="AI964" s="15"/>
      <c r="AJ964" s="15"/>
      <c r="AK964" s="15"/>
      <c r="AL964" s="15"/>
      <c r="AM964" s="15"/>
      <c r="AN964" s="15"/>
      <c r="AO964" s="15"/>
    </row>
    <row r="965" spans="1:41" ht="18.75">
      <c r="A965" s="15"/>
      <c r="B965" s="40"/>
      <c r="C965" s="40"/>
      <c r="D965" s="40"/>
      <c r="E965" s="40"/>
      <c r="F965" s="40"/>
      <c r="G965" s="40"/>
      <c r="H965" s="40"/>
      <c r="I965" s="40"/>
      <c r="J965" s="40"/>
      <c r="K965" s="40"/>
      <c r="L965" s="40"/>
      <c r="M965" s="40"/>
      <c r="N965" s="40"/>
      <c r="O965" s="40"/>
      <c r="P965" s="40"/>
      <c r="Q965" s="41"/>
      <c r="R965" s="41"/>
      <c r="S965" s="42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5"/>
      <c r="AI965" s="15"/>
      <c r="AJ965" s="15"/>
      <c r="AK965" s="15"/>
      <c r="AL965" s="15"/>
      <c r="AM965" s="15"/>
      <c r="AN965" s="15"/>
      <c r="AO965" s="15"/>
    </row>
    <row r="966" spans="1:41" ht="18.75">
      <c r="A966" s="15"/>
      <c r="B966" s="40"/>
      <c r="C966" s="40"/>
      <c r="D966" s="40"/>
      <c r="E966" s="40"/>
      <c r="F966" s="40"/>
      <c r="G966" s="40"/>
      <c r="H966" s="40"/>
      <c r="I966" s="40"/>
      <c r="J966" s="40"/>
      <c r="K966" s="40"/>
      <c r="L966" s="40"/>
      <c r="M966" s="40"/>
      <c r="N966" s="40"/>
      <c r="O966" s="40"/>
      <c r="P966" s="40"/>
      <c r="Q966" s="41"/>
      <c r="R966" s="41"/>
      <c r="S966" s="42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  <c r="AI966" s="15"/>
      <c r="AJ966" s="15"/>
      <c r="AK966" s="15"/>
      <c r="AL966" s="15"/>
      <c r="AM966" s="15"/>
      <c r="AN966" s="15"/>
      <c r="AO966" s="15"/>
    </row>
    <row r="967" spans="1:41" ht="18.75">
      <c r="A967" s="15"/>
      <c r="B967" s="40"/>
      <c r="C967" s="40"/>
      <c r="D967" s="40"/>
      <c r="E967" s="40"/>
      <c r="F967" s="40"/>
      <c r="G967" s="40"/>
      <c r="H967" s="40"/>
      <c r="I967" s="40"/>
      <c r="J967" s="40"/>
      <c r="K967" s="40"/>
      <c r="L967" s="40"/>
      <c r="M967" s="40"/>
      <c r="N967" s="40"/>
      <c r="O967" s="40"/>
      <c r="P967" s="40"/>
      <c r="Q967" s="41"/>
      <c r="R967" s="41"/>
      <c r="S967" s="42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  <c r="AI967" s="15"/>
      <c r="AJ967" s="15"/>
      <c r="AK967" s="15"/>
      <c r="AL967" s="15"/>
      <c r="AM967" s="15"/>
      <c r="AN967" s="15"/>
      <c r="AO967" s="15"/>
    </row>
    <row r="968" spans="1:41" ht="18.75">
      <c r="A968" s="15"/>
      <c r="B968" s="40"/>
      <c r="C968" s="40"/>
      <c r="D968" s="40"/>
      <c r="E968" s="40"/>
      <c r="F968" s="40"/>
      <c r="G968" s="40"/>
      <c r="H968" s="40"/>
      <c r="I968" s="40"/>
      <c r="J968" s="40"/>
      <c r="K968" s="40"/>
      <c r="L968" s="40"/>
      <c r="M968" s="40"/>
      <c r="N968" s="40"/>
      <c r="O968" s="40"/>
      <c r="P968" s="40"/>
      <c r="Q968" s="41"/>
      <c r="R968" s="41"/>
      <c r="S968" s="42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  <c r="AI968" s="15"/>
      <c r="AJ968" s="15"/>
      <c r="AK968" s="15"/>
      <c r="AL968" s="15"/>
      <c r="AM968" s="15"/>
      <c r="AN968" s="15"/>
      <c r="AO968" s="15"/>
    </row>
    <row r="969" spans="1:41" ht="18.75">
      <c r="A969" s="15"/>
      <c r="B969" s="40"/>
      <c r="C969" s="40"/>
      <c r="D969" s="40"/>
      <c r="E969" s="40"/>
      <c r="F969" s="40"/>
      <c r="G969" s="40"/>
      <c r="H969" s="40"/>
      <c r="I969" s="40"/>
      <c r="J969" s="40"/>
      <c r="K969" s="40"/>
      <c r="L969" s="40"/>
      <c r="M969" s="40"/>
      <c r="N969" s="40"/>
      <c r="O969" s="40"/>
      <c r="P969" s="40"/>
      <c r="Q969" s="41"/>
      <c r="R969" s="41"/>
      <c r="S969" s="42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  <c r="AI969" s="15"/>
      <c r="AJ969" s="15"/>
      <c r="AK969" s="15"/>
      <c r="AL969" s="15"/>
      <c r="AM969" s="15"/>
      <c r="AN969" s="15"/>
      <c r="AO969" s="15"/>
    </row>
    <row r="970" spans="1:41" ht="18.75">
      <c r="A970" s="15"/>
      <c r="B970" s="40"/>
      <c r="C970" s="40"/>
      <c r="D970" s="40"/>
      <c r="E970" s="40"/>
      <c r="F970" s="40"/>
      <c r="G970" s="40"/>
      <c r="H970" s="40"/>
      <c r="I970" s="40"/>
      <c r="J970" s="40"/>
      <c r="K970" s="40"/>
      <c r="L970" s="40"/>
      <c r="M970" s="40"/>
      <c r="N970" s="40"/>
      <c r="O970" s="40"/>
      <c r="P970" s="40"/>
      <c r="Q970" s="41"/>
      <c r="R970" s="41"/>
      <c r="S970" s="42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  <c r="AH970" s="15"/>
      <c r="AI970" s="15"/>
      <c r="AJ970" s="15"/>
      <c r="AK970" s="15"/>
      <c r="AL970" s="15"/>
      <c r="AM970" s="15"/>
      <c r="AN970" s="15"/>
      <c r="AO970" s="15"/>
    </row>
    <row r="971" spans="1:41" ht="18.75">
      <c r="A971" s="15"/>
      <c r="B971" s="40"/>
      <c r="C971" s="40"/>
      <c r="D971" s="40"/>
      <c r="E971" s="40"/>
      <c r="F971" s="40"/>
      <c r="G971" s="40"/>
      <c r="H971" s="40"/>
      <c r="I971" s="40"/>
      <c r="J971" s="40"/>
      <c r="K971" s="40"/>
      <c r="L971" s="40"/>
      <c r="M971" s="40"/>
      <c r="N971" s="40"/>
      <c r="O971" s="40"/>
      <c r="P971" s="40"/>
      <c r="Q971" s="41"/>
      <c r="R971" s="41"/>
      <c r="S971" s="42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  <c r="AG971" s="15"/>
      <c r="AH971" s="15"/>
      <c r="AI971" s="15"/>
      <c r="AJ971" s="15"/>
      <c r="AK971" s="15"/>
      <c r="AL971" s="15"/>
      <c r="AM971" s="15"/>
      <c r="AN971" s="15"/>
      <c r="AO971" s="15"/>
    </row>
    <row r="972" spans="1:41" ht="18.75">
      <c r="A972" s="15"/>
      <c r="B972" s="40"/>
      <c r="C972" s="40"/>
      <c r="D972" s="40"/>
      <c r="E972" s="40"/>
      <c r="F972" s="40"/>
      <c r="G972" s="40"/>
      <c r="H972" s="40"/>
      <c r="I972" s="40"/>
      <c r="J972" s="40"/>
      <c r="K972" s="40"/>
      <c r="L972" s="40"/>
      <c r="M972" s="40"/>
      <c r="N972" s="40"/>
      <c r="O972" s="40"/>
      <c r="P972" s="40"/>
      <c r="Q972" s="41"/>
      <c r="R972" s="41"/>
      <c r="S972" s="42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F972" s="15"/>
      <c r="AG972" s="15"/>
      <c r="AH972" s="15"/>
      <c r="AI972" s="15"/>
      <c r="AJ972" s="15"/>
      <c r="AK972" s="15"/>
      <c r="AL972" s="15"/>
      <c r="AM972" s="15"/>
      <c r="AN972" s="15"/>
      <c r="AO972" s="15"/>
    </row>
    <row r="973" spans="1:41" ht="18.75">
      <c r="A973" s="15"/>
      <c r="B973" s="40"/>
      <c r="C973" s="40"/>
      <c r="D973" s="40"/>
      <c r="E973" s="40"/>
      <c r="F973" s="40"/>
      <c r="G973" s="40"/>
      <c r="H973" s="40"/>
      <c r="I973" s="40"/>
      <c r="J973" s="40"/>
      <c r="K973" s="40"/>
      <c r="L973" s="40"/>
      <c r="M973" s="40"/>
      <c r="N973" s="40"/>
      <c r="O973" s="40"/>
      <c r="P973" s="40"/>
      <c r="Q973" s="41"/>
      <c r="R973" s="41"/>
      <c r="S973" s="42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  <c r="AG973" s="15"/>
      <c r="AH973" s="15"/>
      <c r="AI973" s="15"/>
      <c r="AJ973" s="15"/>
      <c r="AK973" s="15"/>
      <c r="AL973" s="15"/>
      <c r="AM973" s="15"/>
      <c r="AN973" s="15"/>
      <c r="AO973" s="15"/>
    </row>
    <row r="974" spans="1:41" ht="18.75">
      <c r="A974" s="15"/>
      <c r="B974" s="40"/>
      <c r="C974" s="40"/>
      <c r="D974" s="40"/>
      <c r="E974" s="40"/>
      <c r="F974" s="40"/>
      <c r="G974" s="40"/>
      <c r="H974" s="40"/>
      <c r="I974" s="40"/>
      <c r="J974" s="40"/>
      <c r="K974" s="40"/>
      <c r="L974" s="40"/>
      <c r="M974" s="40"/>
      <c r="N974" s="40"/>
      <c r="O974" s="40"/>
      <c r="P974" s="40"/>
      <c r="Q974" s="41"/>
      <c r="R974" s="41"/>
      <c r="S974" s="42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F974" s="15"/>
      <c r="AG974" s="15"/>
      <c r="AH974" s="15"/>
      <c r="AI974" s="15"/>
      <c r="AJ974" s="15"/>
      <c r="AK974" s="15"/>
      <c r="AL974" s="15"/>
      <c r="AM974" s="15"/>
      <c r="AN974" s="15"/>
      <c r="AO974" s="15"/>
    </row>
    <row r="975" spans="1:41" ht="18.75">
      <c r="A975" s="15"/>
      <c r="B975" s="40"/>
      <c r="C975" s="40"/>
      <c r="D975" s="40"/>
      <c r="E975" s="40"/>
      <c r="F975" s="40"/>
      <c r="G975" s="40"/>
      <c r="H975" s="40"/>
      <c r="I975" s="40"/>
      <c r="J975" s="40"/>
      <c r="K975" s="40"/>
      <c r="L975" s="40"/>
      <c r="M975" s="40"/>
      <c r="N975" s="40"/>
      <c r="O975" s="40"/>
      <c r="P975" s="40"/>
      <c r="Q975" s="41"/>
      <c r="R975" s="41"/>
      <c r="S975" s="42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  <c r="AG975" s="15"/>
      <c r="AH975" s="15"/>
      <c r="AI975" s="15"/>
      <c r="AJ975" s="15"/>
      <c r="AK975" s="15"/>
      <c r="AL975" s="15"/>
      <c r="AM975" s="15"/>
      <c r="AN975" s="15"/>
      <c r="AO975" s="15"/>
    </row>
    <row r="976" spans="1:41" ht="18.75">
      <c r="A976" s="15"/>
      <c r="B976" s="40"/>
      <c r="C976" s="40"/>
      <c r="D976" s="40"/>
      <c r="E976" s="40"/>
      <c r="F976" s="40"/>
      <c r="G976" s="40"/>
      <c r="H976" s="40"/>
      <c r="I976" s="40"/>
      <c r="J976" s="40"/>
      <c r="K976" s="40"/>
      <c r="L976" s="40"/>
      <c r="M976" s="40"/>
      <c r="N976" s="40"/>
      <c r="O976" s="40"/>
      <c r="P976" s="40"/>
      <c r="Q976" s="41"/>
      <c r="R976" s="41"/>
      <c r="S976" s="42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  <c r="AG976" s="15"/>
      <c r="AH976" s="15"/>
      <c r="AI976" s="15"/>
      <c r="AJ976" s="15"/>
      <c r="AK976" s="15"/>
      <c r="AL976" s="15"/>
      <c r="AM976" s="15"/>
      <c r="AN976" s="15"/>
      <c r="AO976" s="15"/>
    </row>
    <row r="977" spans="1:41" ht="18.75">
      <c r="A977" s="15"/>
      <c r="B977" s="40"/>
      <c r="C977" s="40"/>
      <c r="D977" s="40"/>
      <c r="E977" s="40"/>
      <c r="F977" s="40"/>
      <c r="G977" s="40"/>
      <c r="H977" s="40"/>
      <c r="I977" s="40"/>
      <c r="J977" s="40"/>
      <c r="K977" s="40"/>
      <c r="L977" s="40"/>
      <c r="M977" s="40"/>
      <c r="N977" s="40"/>
      <c r="O977" s="40"/>
      <c r="P977" s="40"/>
      <c r="Q977" s="41"/>
      <c r="R977" s="41"/>
      <c r="S977" s="42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  <c r="AG977" s="15"/>
      <c r="AH977" s="15"/>
      <c r="AI977" s="15"/>
      <c r="AJ977" s="15"/>
      <c r="AK977" s="15"/>
      <c r="AL977" s="15"/>
      <c r="AM977" s="15"/>
      <c r="AN977" s="15"/>
      <c r="AO977" s="15"/>
    </row>
    <row r="978" spans="1:41" ht="18.75">
      <c r="A978" s="15"/>
      <c r="B978" s="40"/>
      <c r="C978" s="40"/>
      <c r="D978" s="40"/>
      <c r="E978" s="40"/>
      <c r="F978" s="40"/>
      <c r="G978" s="40"/>
      <c r="H978" s="40"/>
      <c r="I978" s="40"/>
      <c r="J978" s="40"/>
      <c r="K978" s="40"/>
      <c r="L978" s="40"/>
      <c r="M978" s="40"/>
      <c r="N978" s="40"/>
      <c r="O978" s="40"/>
      <c r="P978" s="40"/>
      <c r="Q978" s="41"/>
      <c r="R978" s="41"/>
      <c r="S978" s="42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F978" s="15"/>
      <c r="AG978" s="15"/>
      <c r="AH978" s="15"/>
      <c r="AI978" s="15"/>
      <c r="AJ978" s="15"/>
      <c r="AK978" s="15"/>
      <c r="AL978" s="15"/>
      <c r="AM978" s="15"/>
      <c r="AN978" s="15"/>
      <c r="AO978" s="15"/>
    </row>
    <row r="979" spans="1:41" ht="18.75">
      <c r="A979" s="15"/>
      <c r="B979" s="40"/>
      <c r="C979" s="40"/>
      <c r="D979" s="40"/>
      <c r="E979" s="40"/>
      <c r="F979" s="40"/>
      <c r="G979" s="40"/>
      <c r="H979" s="40"/>
      <c r="I979" s="40"/>
      <c r="J979" s="40"/>
      <c r="K979" s="40"/>
      <c r="L979" s="40"/>
      <c r="M979" s="40"/>
      <c r="N979" s="40"/>
      <c r="O979" s="40"/>
      <c r="P979" s="40"/>
      <c r="Q979" s="41"/>
      <c r="R979" s="41"/>
      <c r="S979" s="42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F979" s="15"/>
      <c r="AG979" s="15"/>
      <c r="AH979" s="15"/>
      <c r="AI979" s="15"/>
      <c r="AJ979" s="15"/>
      <c r="AK979" s="15"/>
      <c r="AL979" s="15"/>
      <c r="AM979" s="15"/>
      <c r="AN979" s="15"/>
      <c r="AO979" s="15"/>
    </row>
    <row r="980" spans="1:41" ht="18.75">
      <c r="A980" s="15"/>
      <c r="B980" s="40"/>
      <c r="C980" s="40"/>
      <c r="D980" s="40"/>
      <c r="E980" s="40"/>
      <c r="F980" s="40"/>
      <c r="G980" s="40"/>
      <c r="H980" s="40"/>
      <c r="I980" s="40"/>
      <c r="J980" s="40"/>
      <c r="K980" s="40"/>
      <c r="L980" s="40"/>
      <c r="M980" s="40"/>
      <c r="N980" s="40"/>
      <c r="O980" s="40"/>
      <c r="P980" s="40"/>
      <c r="Q980" s="41"/>
      <c r="R980" s="41"/>
      <c r="S980" s="42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F980" s="15"/>
      <c r="AG980" s="15"/>
      <c r="AH980" s="15"/>
      <c r="AI980" s="15"/>
      <c r="AJ980" s="15"/>
      <c r="AK980" s="15"/>
      <c r="AL980" s="15"/>
      <c r="AM980" s="15"/>
      <c r="AN980" s="15"/>
      <c r="AO980" s="15"/>
    </row>
    <row r="981" spans="1:41" ht="18.75">
      <c r="A981" s="15"/>
      <c r="B981" s="40"/>
      <c r="C981" s="40"/>
      <c r="D981" s="40"/>
      <c r="E981" s="40"/>
      <c r="F981" s="40"/>
      <c r="G981" s="40"/>
      <c r="H981" s="40"/>
      <c r="I981" s="40"/>
      <c r="J981" s="40"/>
      <c r="K981" s="40"/>
      <c r="L981" s="40"/>
      <c r="M981" s="40"/>
      <c r="N981" s="40"/>
      <c r="O981" s="40"/>
      <c r="P981" s="40"/>
      <c r="Q981" s="41"/>
      <c r="R981" s="41"/>
      <c r="S981" s="42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  <c r="AG981" s="15"/>
      <c r="AH981" s="15"/>
      <c r="AI981" s="15"/>
      <c r="AJ981" s="15"/>
      <c r="AK981" s="15"/>
      <c r="AL981" s="15"/>
      <c r="AM981" s="15"/>
      <c r="AN981" s="15"/>
      <c r="AO981" s="15"/>
    </row>
    <row r="982" spans="1:41" ht="18.75">
      <c r="A982" s="15"/>
      <c r="B982" s="40"/>
      <c r="C982" s="40"/>
      <c r="D982" s="40"/>
      <c r="E982" s="40"/>
      <c r="F982" s="40"/>
      <c r="G982" s="40"/>
      <c r="H982" s="40"/>
      <c r="I982" s="40"/>
      <c r="J982" s="40"/>
      <c r="K982" s="40"/>
      <c r="L982" s="40"/>
      <c r="M982" s="40"/>
      <c r="N982" s="40"/>
      <c r="O982" s="40"/>
      <c r="P982" s="40"/>
      <c r="Q982" s="41"/>
      <c r="R982" s="41"/>
      <c r="S982" s="42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F982" s="15"/>
      <c r="AG982" s="15"/>
      <c r="AH982" s="15"/>
      <c r="AI982" s="15"/>
      <c r="AJ982" s="15"/>
      <c r="AK982" s="15"/>
      <c r="AL982" s="15"/>
      <c r="AM982" s="15"/>
      <c r="AN982" s="15"/>
      <c r="AO982" s="15"/>
    </row>
    <row r="983" spans="1:41" ht="18.75">
      <c r="A983" s="15"/>
      <c r="B983" s="40"/>
      <c r="C983" s="40"/>
      <c r="D983" s="40"/>
      <c r="E983" s="40"/>
      <c r="F983" s="40"/>
      <c r="G983" s="40"/>
      <c r="H983" s="40"/>
      <c r="I983" s="40"/>
      <c r="J983" s="40"/>
      <c r="K983" s="40"/>
      <c r="L983" s="40"/>
      <c r="M983" s="40"/>
      <c r="N983" s="40"/>
      <c r="O983" s="40"/>
      <c r="P983" s="40"/>
      <c r="Q983" s="41"/>
      <c r="R983" s="41"/>
      <c r="S983" s="42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F983" s="15"/>
      <c r="AG983" s="15"/>
      <c r="AH983" s="15"/>
      <c r="AI983" s="15"/>
      <c r="AJ983" s="15"/>
      <c r="AK983" s="15"/>
      <c r="AL983" s="15"/>
      <c r="AM983" s="15"/>
      <c r="AN983" s="15"/>
      <c r="AO983" s="15"/>
    </row>
    <row r="984" spans="1:41" ht="18.75">
      <c r="A984" s="15"/>
      <c r="B984" s="40"/>
      <c r="C984" s="40"/>
      <c r="D984" s="40"/>
      <c r="E984" s="40"/>
      <c r="F984" s="40"/>
      <c r="G984" s="40"/>
      <c r="H984" s="40"/>
      <c r="I984" s="40"/>
      <c r="J984" s="40"/>
      <c r="K984" s="40"/>
      <c r="L984" s="40"/>
      <c r="M984" s="40"/>
      <c r="N984" s="40"/>
      <c r="O984" s="40"/>
      <c r="P984" s="40"/>
      <c r="Q984" s="41"/>
      <c r="R984" s="41"/>
      <c r="S984" s="42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F984" s="15"/>
      <c r="AG984" s="15"/>
      <c r="AH984" s="15"/>
      <c r="AI984" s="15"/>
      <c r="AJ984" s="15"/>
      <c r="AK984" s="15"/>
      <c r="AL984" s="15"/>
      <c r="AM984" s="15"/>
      <c r="AN984" s="15"/>
      <c r="AO984" s="15"/>
    </row>
    <row r="985" spans="1:41" ht="18.75">
      <c r="A985" s="15"/>
      <c r="B985" s="40"/>
      <c r="C985" s="40"/>
      <c r="D985" s="40"/>
      <c r="E985" s="40"/>
      <c r="F985" s="40"/>
      <c r="G985" s="40"/>
      <c r="H985" s="40"/>
      <c r="I985" s="40"/>
      <c r="J985" s="40"/>
      <c r="K985" s="40"/>
      <c r="L985" s="40"/>
      <c r="M985" s="40"/>
      <c r="N985" s="40"/>
      <c r="O985" s="40"/>
      <c r="P985" s="40"/>
      <c r="Q985" s="41"/>
      <c r="R985" s="41"/>
      <c r="S985" s="42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  <c r="AF985" s="15"/>
      <c r="AG985" s="15"/>
      <c r="AH985" s="15"/>
      <c r="AI985" s="15"/>
      <c r="AJ985" s="15"/>
      <c r="AK985" s="15"/>
      <c r="AL985" s="15"/>
      <c r="AM985" s="15"/>
      <c r="AN985" s="15"/>
      <c r="AO985" s="15"/>
    </row>
    <row r="986" spans="1:41" ht="18.75">
      <c r="A986" s="15"/>
      <c r="B986" s="40"/>
      <c r="C986" s="40"/>
      <c r="D986" s="40"/>
      <c r="E986" s="40"/>
      <c r="F986" s="40"/>
      <c r="G986" s="40"/>
      <c r="H986" s="40"/>
      <c r="I986" s="40"/>
      <c r="J986" s="40"/>
      <c r="K986" s="40"/>
      <c r="L986" s="40"/>
      <c r="M986" s="40"/>
      <c r="N986" s="40"/>
      <c r="O986" s="40"/>
      <c r="P986" s="40"/>
      <c r="Q986" s="41"/>
      <c r="R986" s="41"/>
      <c r="S986" s="42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  <c r="AF986" s="15"/>
      <c r="AG986" s="15"/>
      <c r="AH986" s="15"/>
      <c r="AI986" s="15"/>
      <c r="AJ986" s="15"/>
      <c r="AK986" s="15"/>
      <c r="AL986" s="15"/>
      <c r="AM986" s="15"/>
      <c r="AN986" s="15"/>
      <c r="AO986" s="15"/>
    </row>
    <row r="987" spans="1:41" ht="18.75">
      <c r="A987" s="15"/>
      <c r="B987" s="40"/>
      <c r="C987" s="40"/>
      <c r="D987" s="40"/>
      <c r="E987" s="40"/>
      <c r="F987" s="40"/>
      <c r="G987" s="40"/>
      <c r="H987" s="40"/>
      <c r="I987" s="40"/>
      <c r="J987" s="40"/>
      <c r="K987" s="40"/>
      <c r="L987" s="40"/>
      <c r="M987" s="40"/>
      <c r="N987" s="40"/>
      <c r="O987" s="40"/>
      <c r="P987" s="40"/>
      <c r="Q987" s="41"/>
      <c r="R987" s="41"/>
      <c r="S987" s="42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  <c r="AE987" s="15"/>
      <c r="AF987" s="15"/>
      <c r="AG987" s="15"/>
      <c r="AH987" s="15"/>
      <c r="AI987" s="15"/>
      <c r="AJ987" s="15"/>
      <c r="AK987" s="15"/>
      <c r="AL987" s="15"/>
      <c r="AM987" s="15"/>
      <c r="AN987" s="15"/>
      <c r="AO987" s="15"/>
    </row>
    <row r="988" spans="1:41" ht="18.75">
      <c r="A988" s="15"/>
      <c r="B988" s="40"/>
      <c r="C988" s="40"/>
      <c r="D988" s="40"/>
      <c r="E988" s="40"/>
      <c r="F988" s="40"/>
      <c r="G988" s="40"/>
      <c r="H988" s="40"/>
      <c r="I988" s="40"/>
      <c r="J988" s="40"/>
      <c r="K988" s="40"/>
      <c r="L988" s="40"/>
      <c r="M988" s="40"/>
      <c r="N988" s="40"/>
      <c r="O988" s="40"/>
      <c r="P988" s="40"/>
      <c r="Q988" s="41"/>
      <c r="R988" s="41"/>
      <c r="S988" s="42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F988" s="15"/>
      <c r="AG988" s="15"/>
      <c r="AH988" s="15"/>
      <c r="AI988" s="15"/>
      <c r="AJ988" s="15"/>
      <c r="AK988" s="15"/>
      <c r="AL988" s="15"/>
      <c r="AM988" s="15"/>
      <c r="AN988" s="15"/>
      <c r="AO988" s="15"/>
    </row>
    <row r="989" spans="1:41" ht="18.75">
      <c r="A989" s="15"/>
      <c r="B989" s="40"/>
      <c r="C989" s="40"/>
      <c r="D989" s="40"/>
      <c r="E989" s="40"/>
      <c r="F989" s="40"/>
      <c r="G989" s="40"/>
      <c r="H989" s="40"/>
      <c r="I989" s="40"/>
      <c r="J989" s="40"/>
      <c r="K989" s="40"/>
      <c r="L989" s="40"/>
      <c r="M989" s="40"/>
      <c r="N989" s="40"/>
      <c r="O989" s="40"/>
      <c r="P989" s="40"/>
      <c r="Q989" s="41"/>
      <c r="R989" s="41"/>
      <c r="S989" s="42"/>
      <c r="T989" s="15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  <c r="AE989" s="15"/>
      <c r="AF989" s="15"/>
      <c r="AG989" s="15"/>
      <c r="AH989" s="15"/>
      <c r="AI989" s="15"/>
      <c r="AJ989" s="15"/>
      <c r="AK989" s="15"/>
      <c r="AL989" s="15"/>
      <c r="AM989" s="15"/>
      <c r="AN989" s="15"/>
      <c r="AO989" s="15"/>
    </row>
    <row r="990" spans="1:41" ht="18.75">
      <c r="A990" s="15"/>
      <c r="B990" s="40"/>
      <c r="C990" s="40"/>
      <c r="D990" s="40"/>
      <c r="E990" s="40"/>
      <c r="F990" s="40"/>
      <c r="G990" s="40"/>
      <c r="H990" s="40"/>
      <c r="I990" s="40"/>
      <c r="J990" s="40"/>
      <c r="K990" s="40"/>
      <c r="L990" s="40"/>
      <c r="M990" s="40"/>
      <c r="N990" s="40"/>
      <c r="O990" s="40"/>
      <c r="P990" s="40"/>
      <c r="Q990" s="41"/>
      <c r="R990" s="41"/>
      <c r="S990" s="42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F990" s="15"/>
      <c r="AG990" s="15"/>
      <c r="AH990" s="15"/>
      <c r="AI990" s="15"/>
      <c r="AJ990" s="15"/>
      <c r="AK990" s="15"/>
      <c r="AL990" s="15"/>
      <c r="AM990" s="15"/>
      <c r="AN990" s="15"/>
      <c r="AO990" s="15"/>
    </row>
    <row r="991" spans="1:41" ht="18.75">
      <c r="A991" s="15"/>
      <c r="B991" s="40"/>
      <c r="C991" s="40"/>
      <c r="D991" s="40"/>
      <c r="E991" s="40"/>
      <c r="F991" s="40"/>
      <c r="G991" s="40"/>
      <c r="H991" s="40"/>
      <c r="I991" s="40"/>
      <c r="J991" s="40"/>
      <c r="K991" s="40"/>
      <c r="L991" s="40"/>
      <c r="M991" s="40"/>
      <c r="N991" s="40"/>
      <c r="O991" s="40"/>
      <c r="P991" s="40"/>
      <c r="Q991" s="41"/>
      <c r="R991" s="41"/>
      <c r="S991" s="42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F991" s="15"/>
      <c r="AG991" s="15"/>
      <c r="AH991" s="15"/>
      <c r="AI991" s="15"/>
      <c r="AJ991" s="15"/>
      <c r="AK991" s="15"/>
      <c r="AL991" s="15"/>
      <c r="AM991" s="15"/>
      <c r="AN991" s="15"/>
      <c r="AO991" s="15"/>
    </row>
    <row r="992" spans="1:41" ht="18.75">
      <c r="A992" s="15"/>
      <c r="B992" s="40"/>
      <c r="C992" s="40"/>
      <c r="D992" s="40"/>
      <c r="E992" s="40"/>
      <c r="F992" s="40"/>
      <c r="G992" s="40"/>
      <c r="H992" s="40"/>
      <c r="I992" s="40"/>
      <c r="J992" s="40"/>
      <c r="K992" s="40"/>
      <c r="L992" s="40"/>
      <c r="M992" s="40"/>
      <c r="N992" s="40"/>
      <c r="O992" s="40"/>
      <c r="P992" s="40"/>
      <c r="Q992" s="41"/>
      <c r="R992" s="41"/>
      <c r="S992" s="42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F992" s="15"/>
      <c r="AG992" s="15"/>
      <c r="AH992" s="15"/>
      <c r="AI992" s="15"/>
      <c r="AJ992" s="15"/>
      <c r="AK992" s="15"/>
      <c r="AL992" s="15"/>
      <c r="AM992" s="15"/>
      <c r="AN992" s="15"/>
      <c r="AO992" s="15"/>
    </row>
    <row r="993" spans="1:41" ht="18.75">
      <c r="A993" s="15"/>
      <c r="B993" s="40"/>
      <c r="C993" s="40"/>
      <c r="D993" s="40"/>
      <c r="E993" s="40"/>
      <c r="F993" s="40"/>
      <c r="G993" s="40"/>
      <c r="H993" s="40"/>
      <c r="I993" s="40"/>
      <c r="J993" s="40"/>
      <c r="K993" s="40"/>
      <c r="L993" s="40"/>
      <c r="M993" s="40"/>
      <c r="N993" s="40"/>
      <c r="O993" s="40"/>
      <c r="P993" s="40"/>
      <c r="Q993" s="41"/>
      <c r="R993" s="41"/>
      <c r="S993" s="42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  <c r="AE993" s="15"/>
      <c r="AF993" s="15"/>
      <c r="AG993" s="15"/>
      <c r="AH993" s="15"/>
      <c r="AI993" s="15"/>
      <c r="AJ993" s="15"/>
      <c r="AK993" s="15"/>
      <c r="AL993" s="15"/>
      <c r="AM993" s="15"/>
      <c r="AN993" s="15"/>
      <c r="AO993" s="15"/>
    </row>
    <row r="994" spans="1:41" ht="18.75">
      <c r="A994" s="15"/>
      <c r="B994" s="40"/>
      <c r="C994" s="40"/>
      <c r="D994" s="40"/>
      <c r="E994" s="40"/>
      <c r="F994" s="40"/>
      <c r="G994" s="40"/>
      <c r="H994" s="40"/>
      <c r="I994" s="40"/>
      <c r="J994" s="40"/>
      <c r="K994" s="40"/>
      <c r="L994" s="40"/>
      <c r="M994" s="40"/>
      <c r="N994" s="40"/>
      <c r="O994" s="40"/>
      <c r="P994" s="40"/>
      <c r="Q994" s="41"/>
      <c r="R994" s="41"/>
      <c r="S994" s="42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  <c r="AF994" s="15"/>
      <c r="AG994" s="15"/>
      <c r="AH994" s="15"/>
      <c r="AI994" s="15"/>
      <c r="AJ994" s="15"/>
      <c r="AK994" s="15"/>
      <c r="AL994" s="15"/>
      <c r="AM994" s="15"/>
      <c r="AN994" s="15"/>
      <c r="AO994" s="15"/>
    </row>
    <row r="995" spans="1:41" ht="18.75">
      <c r="A995" s="15"/>
      <c r="B995" s="40"/>
      <c r="C995" s="40"/>
      <c r="D995" s="40"/>
      <c r="E995" s="40"/>
      <c r="F995" s="40"/>
      <c r="G995" s="40"/>
      <c r="H995" s="40"/>
      <c r="I995" s="40"/>
      <c r="J995" s="40"/>
      <c r="K995" s="40"/>
      <c r="L995" s="40"/>
      <c r="M995" s="40"/>
      <c r="N995" s="40"/>
      <c r="O995" s="40"/>
      <c r="P995" s="40"/>
      <c r="Q995" s="41"/>
      <c r="R995" s="41"/>
      <c r="S995" s="42"/>
      <c r="T995" s="15"/>
      <c r="U995" s="15"/>
      <c r="V995" s="15"/>
      <c r="W995" s="15"/>
      <c r="X995" s="15"/>
      <c r="Y995" s="15"/>
      <c r="Z995" s="15"/>
      <c r="AA995" s="15"/>
      <c r="AB995" s="15"/>
      <c r="AC995" s="15"/>
      <c r="AD995" s="15"/>
      <c r="AE995" s="15"/>
      <c r="AF995" s="15"/>
      <c r="AG995" s="15"/>
      <c r="AH995" s="15"/>
      <c r="AI995" s="15"/>
      <c r="AJ995" s="15"/>
      <c r="AK995" s="15"/>
      <c r="AL995" s="15"/>
      <c r="AM995" s="15"/>
      <c r="AN995" s="15"/>
      <c r="AO995" s="15"/>
    </row>
    <row r="996" spans="1:41" ht="18.75">
      <c r="A996" s="15"/>
      <c r="B996" s="40"/>
      <c r="C996" s="40"/>
      <c r="D996" s="40"/>
      <c r="E996" s="40"/>
      <c r="F996" s="40"/>
      <c r="G996" s="40"/>
      <c r="H996" s="40"/>
      <c r="I996" s="40"/>
      <c r="J996" s="40"/>
      <c r="K996" s="40"/>
      <c r="L996" s="40"/>
      <c r="M996" s="40"/>
      <c r="N996" s="40"/>
      <c r="O996" s="40"/>
      <c r="P996" s="40"/>
      <c r="Q996" s="41"/>
      <c r="R996" s="41"/>
      <c r="S996" s="42"/>
      <c r="T996" s="15"/>
      <c r="U996" s="15"/>
      <c r="V996" s="15"/>
      <c r="W996" s="15"/>
      <c r="X996" s="15"/>
      <c r="Y996" s="15"/>
      <c r="Z996" s="15"/>
      <c r="AA996" s="15"/>
      <c r="AB996" s="15"/>
      <c r="AC996" s="15"/>
      <c r="AD996" s="15"/>
      <c r="AE996" s="15"/>
      <c r="AF996" s="15"/>
      <c r="AG996" s="15"/>
      <c r="AH996" s="15"/>
      <c r="AI996" s="15"/>
      <c r="AJ996" s="15"/>
      <c r="AK996" s="15"/>
      <c r="AL996" s="15"/>
      <c r="AM996" s="15"/>
      <c r="AN996" s="15"/>
      <c r="AO996" s="15"/>
    </row>
    <row r="997" spans="1:41" ht="18.75">
      <c r="A997" s="15"/>
      <c r="B997" s="40"/>
      <c r="C997" s="40"/>
      <c r="D997" s="40"/>
      <c r="E997" s="40"/>
      <c r="F997" s="40"/>
      <c r="G997" s="40"/>
      <c r="H997" s="40"/>
      <c r="I997" s="40"/>
      <c r="J997" s="40"/>
      <c r="K997" s="40"/>
      <c r="L997" s="40"/>
      <c r="M997" s="40"/>
      <c r="N997" s="40"/>
      <c r="O997" s="40"/>
      <c r="P997" s="40"/>
      <c r="Q997" s="41"/>
      <c r="R997" s="41"/>
      <c r="S997" s="42"/>
      <c r="T997" s="15"/>
      <c r="U997" s="15"/>
      <c r="V997" s="15"/>
      <c r="W997" s="15"/>
      <c r="X997" s="15"/>
      <c r="Y997" s="15"/>
      <c r="Z997" s="15"/>
      <c r="AA997" s="15"/>
      <c r="AB997" s="15"/>
      <c r="AC997" s="15"/>
      <c r="AD997" s="15"/>
      <c r="AE997" s="15"/>
      <c r="AF997" s="15"/>
      <c r="AG997" s="15"/>
      <c r="AH997" s="15"/>
      <c r="AI997" s="15"/>
      <c r="AJ997" s="15"/>
      <c r="AK997" s="15"/>
      <c r="AL997" s="15"/>
      <c r="AM997" s="15"/>
      <c r="AN997" s="15"/>
      <c r="AO997" s="15"/>
    </row>
    <row r="998" spans="1:41" ht="18.75">
      <c r="A998" s="15"/>
      <c r="B998" s="40"/>
      <c r="C998" s="40"/>
      <c r="D998" s="40"/>
      <c r="E998" s="40"/>
      <c r="F998" s="40"/>
      <c r="G998" s="40"/>
      <c r="H998" s="40"/>
      <c r="I998" s="40"/>
      <c r="J998" s="40"/>
      <c r="K998" s="40"/>
      <c r="L998" s="40"/>
      <c r="M998" s="40"/>
      <c r="N998" s="40"/>
      <c r="O998" s="40"/>
      <c r="P998" s="40"/>
      <c r="Q998" s="41"/>
      <c r="R998" s="41"/>
      <c r="S998" s="42"/>
      <c r="T998" s="15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  <c r="AF998" s="15"/>
      <c r="AG998" s="15"/>
      <c r="AH998" s="15"/>
      <c r="AI998" s="15"/>
      <c r="AJ998" s="15"/>
      <c r="AK998" s="15"/>
      <c r="AL998" s="15"/>
      <c r="AM998" s="15"/>
      <c r="AN998" s="15"/>
      <c r="AO998" s="15"/>
    </row>
    <row r="999" spans="1:41" ht="18.75">
      <c r="A999" s="15"/>
      <c r="B999" s="40"/>
      <c r="C999" s="40"/>
      <c r="D999" s="40"/>
      <c r="E999" s="40"/>
      <c r="F999" s="40"/>
      <c r="G999" s="40"/>
      <c r="H999" s="40"/>
      <c r="I999" s="40"/>
      <c r="J999" s="40"/>
      <c r="K999" s="40"/>
      <c r="L999" s="40"/>
      <c r="M999" s="40"/>
      <c r="N999" s="40"/>
      <c r="O999" s="40"/>
      <c r="P999" s="40"/>
      <c r="Q999" s="41"/>
      <c r="R999" s="41"/>
      <c r="S999" s="42"/>
      <c r="T999" s="15"/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  <c r="AE999" s="15"/>
      <c r="AF999" s="15"/>
      <c r="AG999" s="15"/>
      <c r="AH999" s="15"/>
      <c r="AI999" s="15"/>
      <c r="AJ999" s="15"/>
      <c r="AK999" s="15"/>
      <c r="AL999" s="15"/>
      <c r="AM999" s="15"/>
      <c r="AN999" s="15"/>
      <c r="AO999" s="15"/>
    </row>
    <row r="1000" spans="1:41" ht="18.75">
      <c r="A1000" s="15"/>
      <c r="B1000" s="40"/>
      <c r="C1000" s="40"/>
      <c r="D1000" s="40"/>
      <c r="E1000" s="40"/>
      <c r="F1000" s="40"/>
      <c r="G1000" s="40"/>
      <c r="H1000" s="40"/>
      <c r="I1000" s="40"/>
      <c r="J1000" s="40"/>
      <c r="K1000" s="40"/>
      <c r="L1000" s="40"/>
      <c r="M1000" s="40"/>
      <c r="N1000" s="40"/>
      <c r="O1000" s="40"/>
      <c r="P1000" s="40"/>
      <c r="Q1000" s="41"/>
      <c r="R1000" s="41"/>
      <c r="S1000" s="42"/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  <c r="AE1000" s="15"/>
      <c r="AF1000" s="15"/>
      <c r="AG1000" s="15"/>
      <c r="AH1000" s="15"/>
      <c r="AI1000" s="15"/>
      <c r="AJ1000" s="15"/>
      <c r="AK1000" s="15"/>
      <c r="AL1000" s="15"/>
      <c r="AM1000" s="15"/>
      <c r="AN1000" s="15"/>
      <c r="AO1000" s="15"/>
    </row>
    <row r="1001" spans="1:41" ht="18.75">
      <c r="A1001" s="15"/>
      <c r="B1001" s="40"/>
      <c r="C1001" s="40"/>
      <c r="D1001" s="40"/>
      <c r="E1001" s="40"/>
      <c r="F1001" s="40"/>
      <c r="G1001" s="40"/>
      <c r="H1001" s="40"/>
      <c r="I1001" s="40"/>
      <c r="J1001" s="40"/>
      <c r="K1001" s="40"/>
      <c r="L1001" s="40"/>
      <c r="M1001" s="40"/>
      <c r="N1001" s="40"/>
      <c r="O1001" s="40"/>
      <c r="P1001" s="40"/>
      <c r="Q1001" s="41"/>
      <c r="R1001" s="41"/>
      <c r="S1001" s="42"/>
      <c r="T1001" s="15"/>
      <c r="U1001" s="15"/>
      <c r="V1001" s="15"/>
      <c r="W1001" s="15"/>
      <c r="X1001" s="15"/>
      <c r="Y1001" s="15"/>
      <c r="Z1001" s="15"/>
      <c r="AA1001" s="15"/>
      <c r="AB1001" s="15"/>
      <c r="AC1001" s="15"/>
      <c r="AD1001" s="15"/>
      <c r="AE1001" s="15"/>
      <c r="AF1001" s="15"/>
      <c r="AG1001" s="15"/>
      <c r="AH1001" s="15"/>
      <c r="AI1001" s="15"/>
      <c r="AJ1001" s="15"/>
      <c r="AK1001" s="15"/>
      <c r="AL1001" s="15"/>
      <c r="AM1001" s="15"/>
      <c r="AN1001" s="15"/>
      <c r="AO1001" s="15"/>
    </row>
    <row r="1002" spans="1:41" ht="18.75">
      <c r="A1002" s="15"/>
      <c r="B1002" s="40"/>
      <c r="C1002" s="40"/>
      <c r="D1002" s="40"/>
      <c r="E1002" s="40"/>
      <c r="F1002" s="40"/>
      <c r="G1002" s="40"/>
      <c r="H1002" s="40"/>
      <c r="I1002" s="40"/>
      <c r="J1002" s="40"/>
      <c r="K1002" s="40"/>
      <c r="L1002" s="40"/>
      <c r="M1002" s="40"/>
      <c r="N1002" s="40"/>
      <c r="O1002" s="40"/>
      <c r="P1002" s="40"/>
      <c r="Q1002" s="41"/>
      <c r="R1002" s="41"/>
      <c r="S1002" s="42"/>
      <c r="T1002" s="15"/>
      <c r="U1002" s="15"/>
      <c r="V1002" s="15"/>
      <c r="W1002" s="15"/>
      <c r="X1002" s="15"/>
      <c r="Y1002" s="15"/>
      <c r="Z1002" s="15"/>
      <c r="AA1002" s="15"/>
      <c r="AB1002" s="15"/>
      <c r="AC1002" s="15"/>
      <c r="AD1002" s="15"/>
      <c r="AE1002" s="15"/>
      <c r="AF1002" s="15"/>
      <c r="AG1002" s="15"/>
      <c r="AH1002" s="15"/>
      <c r="AI1002" s="15"/>
      <c r="AJ1002" s="15"/>
      <c r="AK1002" s="15"/>
      <c r="AL1002" s="15"/>
      <c r="AM1002" s="15"/>
      <c r="AN1002" s="15"/>
      <c r="AO1002" s="15"/>
    </row>
    <row r="1003" spans="1:41" ht="18.75">
      <c r="A1003" s="15"/>
      <c r="B1003" s="40"/>
      <c r="C1003" s="40"/>
      <c r="D1003" s="40"/>
      <c r="E1003" s="40"/>
      <c r="F1003" s="40"/>
      <c r="G1003" s="40"/>
      <c r="H1003" s="40"/>
      <c r="I1003" s="40"/>
      <c r="J1003" s="40"/>
      <c r="K1003" s="40"/>
      <c r="L1003" s="40"/>
      <c r="M1003" s="40"/>
      <c r="N1003" s="40"/>
      <c r="O1003" s="40"/>
      <c r="P1003" s="40"/>
      <c r="Q1003" s="41"/>
      <c r="R1003" s="41"/>
      <c r="S1003" s="42"/>
      <c r="T1003" s="15"/>
      <c r="U1003" s="15"/>
      <c r="V1003" s="15"/>
      <c r="W1003" s="15"/>
      <c r="X1003" s="15"/>
      <c r="Y1003" s="15"/>
      <c r="Z1003" s="15"/>
      <c r="AA1003" s="15"/>
      <c r="AB1003" s="15"/>
      <c r="AC1003" s="15"/>
      <c r="AD1003" s="15"/>
      <c r="AE1003" s="15"/>
      <c r="AF1003" s="15"/>
      <c r="AG1003" s="15"/>
      <c r="AH1003" s="15"/>
      <c r="AI1003" s="15"/>
      <c r="AJ1003" s="15"/>
      <c r="AK1003" s="15"/>
      <c r="AL1003" s="15"/>
      <c r="AM1003" s="15"/>
      <c r="AN1003" s="15"/>
      <c r="AO1003" s="15"/>
    </row>
    <row r="1004" spans="1:41" ht="18.75">
      <c r="A1004" s="15"/>
      <c r="B1004" s="40"/>
      <c r="C1004" s="40"/>
      <c r="D1004" s="40"/>
      <c r="E1004" s="40"/>
      <c r="F1004" s="40"/>
      <c r="G1004" s="40"/>
      <c r="H1004" s="40"/>
      <c r="I1004" s="40"/>
      <c r="J1004" s="40"/>
      <c r="K1004" s="40"/>
      <c r="L1004" s="40"/>
      <c r="M1004" s="40"/>
      <c r="N1004" s="40"/>
      <c r="O1004" s="40"/>
      <c r="P1004" s="40"/>
      <c r="Q1004" s="41"/>
      <c r="R1004" s="41"/>
      <c r="S1004" s="42"/>
      <c r="T1004" s="15"/>
      <c r="U1004" s="15"/>
      <c r="V1004" s="15"/>
      <c r="W1004" s="15"/>
      <c r="X1004" s="15"/>
      <c r="Y1004" s="15"/>
      <c r="Z1004" s="15"/>
      <c r="AA1004" s="15"/>
      <c r="AB1004" s="15"/>
      <c r="AC1004" s="15"/>
      <c r="AD1004" s="15"/>
      <c r="AE1004" s="15"/>
      <c r="AF1004" s="15"/>
      <c r="AG1004" s="15"/>
      <c r="AH1004" s="15"/>
      <c r="AI1004" s="15"/>
      <c r="AJ1004" s="15"/>
      <c r="AK1004" s="15"/>
      <c r="AL1004" s="15"/>
      <c r="AM1004" s="15"/>
      <c r="AN1004" s="15"/>
      <c r="AO1004" s="15"/>
    </row>
    <row r="1005" spans="1:41" ht="18.75">
      <c r="A1005" s="15"/>
      <c r="B1005" s="40"/>
      <c r="C1005" s="40"/>
      <c r="D1005" s="40"/>
      <c r="E1005" s="40"/>
      <c r="F1005" s="40"/>
      <c r="G1005" s="40"/>
      <c r="H1005" s="40"/>
      <c r="I1005" s="40"/>
      <c r="J1005" s="40"/>
      <c r="K1005" s="40"/>
      <c r="L1005" s="40"/>
      <c r="M1005" s="40"/>
      <c r="N1005" s="40"/>
      <c r="O1005" s="40"/>
      <c r="P1005" s="40"/>
      <c r="Q1005" s="41"/>
      <c r="R1005" s="41"/>
      <c r="S1005" s="42"/>
      <c r="T1005" s="15"/>
      <c r="U1005" s="15"/>
      <c r="V1005" s="15"/>
      <c r="W1005" s="15"/>
      <c r="X1005" s="15"/>
      <c r="Y1005" s="15"/>
      <c r="Z1005" s="15"/>
      <c r="AA1005" s="15"/>
      <c r="AB1005" s="15"/>
      <c r="AC1005" s="15"/>
      <c r="AD1005" s="15"/>
      <c r="AE1005" s="15"/>
      <c r="AF1005" s="15"/>
      <c r="AG1005" s="15"/>
      <c r="AH1005" s="15"/>
      <c r="AI1005" s="15"/>
      <c r="AJ1005" s="15"/>
      <c r="AK1005" s="15"/>
      <c r="AL1005" s="15"/>
      <c r="AM1005" s="15"/>
      <c r="AN1005" s="15"/>
      <c r="AO1005" s="15"/>
    </row>
    <row r="1006" spans="1:41" ht="18.75">
      <c r="A1006" s="15"/>
      <c r="B1006" s="40"/>
      <c r="C1006" s="40"/>
      <c r="D1006" s="40"/>
      <c r="E1006" s="40"/>
      <c r="F1006" s="40"/>
      <c r="G1006" s="40"/>
      <c r="H1006" s="40"/>
      <c r="I1006" s="40"/>
      <c r="J1006" s="40"/>
      <c r="K1006" s="40"/>
      <c r="L1006" s="40"/>
      <c r="M1006" s="40"/>
      <c r="N1006" s="40"/>
      <c r="O1006" s="40"/>
      <c r="P1006" s="40"/>
      <c r="Q1006" s="41"/>
      <c r="R1006" s="41"/>
      <c r="S1006" s="42"/>
      <c r="T1006" s="15"/>
      <c r="U1006" s="15"/>
      <c r="V1006" s="15"/>
      <c r="W1006" s="15"/>
      <c r="X1006" s="15"/>
      <c r="Y1006" s="15"/>
      <c r="Z1006" s="15"/>
      <c r="AA1006" s="15"/>
      <c r="AB1006" s="15"/>
      <c r="AC1006" s="15"/>
      <c r="AD1006" s="15"/>
      <c r="AE1006" s="15"/>
      <c r="AF1006" s="15"/>
      <c r="AG1006" s="15"/>
      <c r="AH1006" s="15"/>
      <c r="AI1006" s="15"/>
      <c r="AJ1006" s="15"/>
      <c r="AK1006" s="15"/>
      <c r="AL1006" s="15"/>
      <c r="AM1006" s="15"/>
      <c r="AN1006" s="15"/>
      <c r="AO1006" s="15"/>
    </row>
    <row r="1007" spans="1:41" ht="18.75">
      <c r="A1007" s="15"/>
      <c r="B1007" s="40"/>
      <c r="C1007" s="40"/>
      <c r="D1007" s="40"/>
      <c r="E1007" s="40"/>
      <c r="F1007" s="40"/>
      <c r="G1007" s="40"/>
      <c r="H1007" s="40"/>
      <c r="I1007" s="40"/>
      <c r="J1007" s="40"/>
      <c r="K1007" s="40"/>
      <c r="L1007" s="40"/>
      <c r="M1007" s="40"/>
      <c r="N1007" s="40"/>
      <c r="O1007" s="40"/>
      <c r="P1007" s="40"/>
      <c r="Q1007" s="41"/>
      <c r="R1007" s="41"/>
      <c r="S1007" s="42"/>
      <c r="T1007" s="15"/>
      <c r="U1007" s="15"/>
      <c r="V1007" s="15"/>
      <c r="W1007" s="15"/>
      <c r="X1007" s="15"/>
      <c r="Y1007" s="15"/>
      <c r="Z1007" s="15"/>
      <c r="AA1007" s="15"/>
      <c r="AB1007" s="15"/>
      <c r="AC1007" s="15"/>
      <c r="AD1007" s="15"/>
      <c r="AE1007" s="15"/>
      <c r="AF1007" s="15"/>
      <c r="AG1007" s="15"/>
      <c r="AH1007" s="15"/>
      <c r="AI1007" s="15"/>
      <c r="AJ1007" s="15"/>
      <c r="AK1007" s="15"/>
      <c r="AL1007" s="15"/>
      <c r="AM1007" s="15"/>
      <c r="AN1007" s="15"/>
      <c r="AO1007" s="15"/>
    </row>
    <row r="1008" spans="1:41" ht="18.75">
      <c r="A1008" s="15"/>
      <c r="B1008" s="40"/>
      <c r="C1008" s="40"/>
      <c r="D1008" s="40"/>
      <c r="E1008" s="40"/>
      <c r="F1008" s="40"/>
      <c r="G1008" s="40"/>
      <c r="H1008" s="40"/>
      <c r="I1008" s="40"/>
      <c r="J1008" s="40"/>
      <c r="K1008" s="40"/>
      <c r="L1008" s="40"/>
      <c r="M1008" s="40"/>
      <c r="N1008" s="40"/>
      <c r="O1008" s="40"/>
      <c r="P1008" s="40"/>
      <c r="Q1008" s="41"/>
      <c r="R1008" s="41"/>
      <c r="S1008" s="42"/>
      <c r="T1008" s="15"/>
      <c r="U1008" s="15"/>
      <c r="V1008" s="15"/>
      <c r="W1008" s="15"/>
      <c r="X1008" s="15"/>
      <c r="Y1008" s="15"/>
      <c r="Z1008" s="15"/>
      <c r="AA1008" s="15"/>
      <c r="AB1008" s="15"/>
      <c r="AC1008" s="15"/>
      <c r="AD1008" s="15"/>
      <c r="AE1008" s="15"/>
      <c r="AF1008" s="15"/>
      <c r="AG1008" s="15"/>
      <c r="AH1008" s="15"/>
      <c r="AI1008" s="15"/>
      <c r="AJ1008" s="15"/>
      <c r="AK1008" s="15"/>
      <c r="AL1008" s="15"/>
      <c r="AM1008" s="15"/>
      <c r="AN1008" s="15"/>
      <c r="AO1008" s="15"/>
    </row>
    <row r="1009" spans="1:41" ht="18.75">
      <c r="A1009" s="15"/>
      <c r="B1009" s="40"/>
      <c r="C1009" s="40"/>
      <c r="D1009" s="40"/>
      <c r="E1009" s="40"/>
      <c r="F1009" s="40"/>
      <c r="G1009" s="40"/>
      <c r="H1009" s="40"/>
      <c r="I1009" s="40"/>
      <c r="J1009" s="40"/>
      <c r="K1009" s="40"/>
      <c r="L1009" s="40"/>
      <c r="M1009" s="40"/>
      <c r="N1009" s="40"/>
      <c r="O1009" s="40"/>
      <c r="P1009" s="40"/>
      <c r="Q1009" s="41"/>
      <c r="R1009" s="41"/>
      <c r="S1009" s="42"/>
      <c r="T1009" s="15"/>
      <c r="U1009" s="15"/>
      <c r="V1009" s="15"/>
      <c r="W1009" s="15"/>
      <c r="X1009" s="15"/>
      <c r="Y1009" s="15"/>
      <c r="Z1009" s="15"/>
      <c r="AA1009" s="15"/>
      <c r="AB1009" s="15"/>
      <c r="AC1009" s="15"/>
      <c r="AD1009" s="15"/>
      <c r="AE1009" s="15"/>
      <c r="AF1009" s="15"/>
      <c r="AG1009" s="15"/>
      <c r="AH1009" s="15"/>
      <c r="AI1009" s="15"/>
      <c r="AJ1009" s="15"/>
      <c r="AK1009" s="15"/>
      <c r="AL1009" s="15"/>
      <c r="AM1009" s="15"/>
      <c r="AN1009" s="15"/>
      <c r="AO1009" s="15"/>
    </row>
    <row r="1010" spans="1:41" ht="18.75">
      <c r="A1010" s="15"/>
      <c r="B1010" s="40"/>
      <c r="C1010" s="40"/>
      <c r="D1010" s="40"/>
      <c r="E1010" s="40"/>
      <c r="F1010" s="40"/>
      <c r="G1010" s="40"/>
      <c r="H1010" s="40"/>
      <c r="I1010" s="40"/>
      <c r="J1010" s="40"/>
      <c r="K1010" s="40"/>
      <c r="L1010" s="40"/>
      <c r="M1010" s="40"/>
      <c r="N1010" s="40"/>
      <c r="O1010" s="40"/>
      <c r="P1010" s="40"/>
      <c r="Q1010" s="41"/>
      <c r="R1010" s="41"/>
      <c r="S1010" s="42"/>
      <c r="T1010" s="15"/>
      <c r="U1010" s="15"/>
      <c r="V1010" s="15"/>
      <c r="W1010" s="15"/>
      <c r="X1010" s="15"/>
      <c r="Y1010" s="15"/>
      <c r="Z1010" s="15"/>
      <c r="AA1010" s="15"/>
      <c r="AB1010" s="15"/>
      <c r="AC1010" s="15"/>
      <c r="AD1010" s="15"/>
      <c r="AE1010" s="15"/>
      <c r="AF1010" s="15"/>
      <c r="AG1010" s="15"/>
      <c r="AH1010" s="15"/>
      <c r="AI1010" s="15"/>
      <c r="AJ1010" s="15"/>
      <c r="AK1010" s="15"/>
      <c r="AL1010" s="15"/>
      <c r="AM1010" s="15"/>
      <c r="AN1010" s="15"/>
      <c r="AO1010" s="15"/>
    </row>
    <row r="1011" spans="1:41" ht="18.75">
      <c r="A1011" s="15"/>
      <c r="B1011" s="40"/>
      <c r="C1011" s="40"/>
      <c r="D1011" s="40"/>
      <c r="E1011" s="40"/>
      <c r="F1011" s="40"/>
      <c r="G1011" s="40"/>
      <c r="H1011" s="40"/>
      <c r="I1011" s="40"/>
      <c r="J1011" s="40"/>
      <c r="K1011" s="40"/>
      <c r="L1011" s="40"/>
      <c r="M1011" s="40"/>
      <c r="N1011" s="40"/>
      <c r="O1011" s="40"/>
      <c r="P1011" s="40"/>
      <c r="Q1011" s="41"/>
      <c r="R1011" s="41"/>
      <c r="S1011" s="42"/>
      <c r="T1011" s="15"/>
      <c r="U1011" s="15"/>
      <c r="V1011" s="15"/>
      <c r="W1011" s="15"/>
      <c r="X1011" s="15"/>
      <c r="Y1011" s="15"/>
      <c r="Z1011" s="15"/>
      <c r="AA1011" s="15"/>
      <c r="AB1011" s="15"/>
      <c r="AC1011" s="15"/>
      <c r="AD1011" s="15"/>
      <c r="AE1011" s="15"/>
      <c r="AF1011" s="15"/>
      <c r="AG1011" s="15"/>
      <c r="AH1011" s="15"/>
      <c r="AI1011" s="15"/>
      <c r="AJ1011" s="15"/>
      <c r="AK1011" s="15"/>
      <c r="AL1011" s="15"/>
      <c r="AM1011" s="15"/>
      <c r="AN1011" s="15"/>
      <c r="AO1011" s="15"/>
    </row>
    <row r="1012" spans="1:41" ht="18.75">
      <c r="A1012" s="15"/>
      <c r="B1012" s="40"/>
      <c r="C1012" s="40"/>
      <c r="D1012" s="40"/>
      <c r="E1012" s="40"/>
      <c r="F1012" s="40"/>
      <c r="G1012" s="40"/>
      <c r="H1012" s="40"/>
      <c r="I1012" s="40"/>
      <c r="J1012" s="40"/>
      <c r="K1012" s="40"/>
      <c r="L1012" s="40"/>
      <c r="M1012" s="40"/>
      <c r="N1012" s="40"/>
      <c r="O1012" s="40"/>
      <c r="P1012" s="40"/>
      <c r="Q1012" s="41"/>
      <c r="R1012" s="41"/>
      <c r="S1012" s="42"/>
      <c r="T1012" s="15"/>
      <c r="U1012" s="15"/>
      <c r="V1012" s="15"/>
      <c r="W1012" s="15"/>
      <c r="X1012" s="15"/>
      <c r="Y1012" s="15"/>
      <c r="Z1012" s="15"/>
      <c r="AA1012" s="15"/>
      <c r="AB1012" s="15"/>
      <c r="AC1012" s="15"/>
      <c r="AD1012" s="15"/>
      <c r="AE1012" s="15"/>
      <c r="AF1012" s="15"/>
      <c r="AG1012" s="15"/>
      <c r="AH1012" s="15"/>
      <c r="AI1012" s="15"/>
      <c r="AJ1012" s="15"/>
      <c r="AK1012" s="15"/>
      <c r="AL1012" s="15"/>
      <c r="AM1012" s="15"/>
      <c r="AN1012" s="15"/>
      <c r="AO1012" s="15"/>
    </row>
    <row r="1013" spans="1:41" ht="18.75">
      <c r="A1013" s="15"/>
      <c r="B1013" s="40"/>
      <c r="C1013" s="40"/>
      <c r="D1013" s="40"/>
      <c r="E1013" s="40"/>
      <c r="F1013" s="40"/>
      <c r="G1013" s="40"/>
      <c r="H1013" s="40"/>
      <c r="I1013" s="40"/>
      <c r="J1013" s="40"/>
      <c r="K1013" s="40"/>
      <c r="L1013" s="40"/>
      <c r="M1013" s="40"/>
      <c r="N1013" s="40"/>
      <c r="O1013" s="40"/>
      <c r="P1013" s="40"/>
      <c r="Q1013" s="41"/>
      <c r="R1013" s="41"/>
      <c r="S1013" s="42"/>
      <c r="T1013" s="15"/>
      <c r="U1013" s="15"/>
      <c r="V1013" s="15"/>
      <c r="W1013" s="15"/>
      <c r="X1013" s="15"/>
      <c r="Y1013" s="15"/>
      <c r="Z1013" s="15"/>
      <c r="AA1013" s="15"/>
      <c r="AB1013" s="15"/>
      <c r="AC1013" s="15"/>
      <c r="AD1013" s="15"/>
      <c r="AE1013" s="15"/>
      <c r="AF1013" s="15"/>
      <c r="AG1013" s="15"/>
      <c r="AH1013" s="15"/>
      <c r="AI1013" s="15"/>
      <c r="AJ1013" s="15"/>
      <c r="AK1013" s="15"/>
      <c r="AL1013" s="15"/>
      <c r="AM1013" s="15"/>
      <c r="AN1013" s="15"/>
      <c r="AO1013" s="15"/>
    </row>
    <row r="1014" spans="1:41" ht="18.75">
      <c r="A1014" s="15"/>
      <c r="B1014" s="40"/>
      <c r="C1014" s="40"/>
      <c r="D1014" s="40"/>
      <c r="E1014" s="40"/>
      <c r="F1014" s="40"/>
      <c r="G1014" s="40"/>
      <c r="H1014" s="40"/>
      <c r="I1014" s="40"/>
      <c r="J1014" s="40"/>
      <c r="K1014" s="40"/>
      <c r="L1014" s="40"/>
      <c r="M1014" s="40"/>
      <c r="N1014" s="40"/>
      <c r="O1014" s="40"/>
      <c r="P1014" s="40"/>
      <c r="Q1014" s="41"/>
      <c r="R1014" s="41"/>
      <c r="S1014" s="42"/>
      <c r="T1014" s="15"/>
      <c r="U1014" s="15"/>
      <c r="V1014" s="15"/>
      <c r="W1014" s="15"/>
      <c r="X1014" s="15"/>
      <c r="Y1014" s="15"/>
      <c r="Z1014" s="15"/>
      <c r="AA1014" s="15"/>
      <c r="AB1014" s="15"/>
      <c r="AC1014" s="15"/>
      <c r="AD1014" s="15"/>
      <c r="AE1014" s="15"/>
      <c r="AF1014" s="15"/>
      <c r="AG1014" s="15"/>
      <c r="AH1014" s="15"/>
      <c r="AI1014" s="15"/>
      <c r="AJ1014" s="15"/>
      <c r="AK1014" s="15"/>
      <c r="AL1014" s="15"/>
      <c r="AM1014" s="15"/>
      <c r="AN1014" s="15"/>
      <c r="AO1014" s="15"/>
    </row>
    <row r="1015" spans="1:41" ht="18.75">
      <c r="A1015" s="15"/>
      <c r="B1015" s="40"/>
      <c r="C1015" s="40"/>
      <c r="D1015" s="40"/>
      <c r="E1015" s="40"/>
      <c r="F1015" s="40"/>
      <c r="G1015" s="40"/>
      <c r="H1015" s="40"/>
      <c r="I1015" s="40"/>
      <c r="J1015" s="40"/>
      <c r="K1015" s="40"/>
      <c r="L1015" s="40"/>
      <c r="M1015" s="40"/>
      <c r="N1015" s="40"/>
      <c r="O1015" s="40"/>
      <c r="P1015" s="40"/>
      <c r="Q1015" s="41"/>
      <c r="R1015" s="41"/>
      <c r="S1015" s="42"/>
      <c r="T1015" s="15"/>
      <c r="U1015" s="15"/>
      <c r="V1015" s="15"/>
      <c r="W1015" s="15"/>
      <c r="X1015" s="15"/>
      <c r="Y1015" s="15"/>
      <c r="Z1015" s="15"/>
      <c r="AA1015" s="15"/>
      <c r="AB1015" s="15"/>
      <c r="AC1015" s="15"/>
      <c r="AD1015" s="15"/>
      <c r="AE1015" s="15"/>
      <c r="AF1015" s="15"/>
      <c r="AG1015" s="15"/>
      <c r="AH1015" s="15"/>
      <c r="AI1015" s="15"/>
      <c r="AJ1015" s="15"/>
      <c r="AK1015" s="15"/>
      <c r="AL1015" s="15"/>
      <c r="AM1015" s="15"/>
      <c r="AN1015" s="15"/>
      <c r="AO1015" s="15"/>
    </row>
    <row r="1016" spans="1:41" ht="18.75">
      <c r="A1016" s="15"/>
      <c r="B1016" s="40"/>
      <c r="C1016" s="40"/>
      <c r="D1016" s="40"/>
      <c r="E1016" s="40"/>
      <c r="F1016" s="40"/>
      <c r="G1016" s="40"/>
      <c r="H1016" s="40"/>
      <c r="I1016" s="40"/>
      <c r="J1016" s="40"/>
      <c r="K1016" s="40"/>
      <c r="L1016" s="40"/>
      <c r="M1016" s="40"/>
      <c r="N1016" s="40"/>
      <c r="O1016" s="40"/>
      <c r="P1016" s="40"/>
      <c r="Q1016" s="41"/>
      <c r="R1016" s="41"/>
      <c r="S1016" s="42"/>
      <c r="T1016" s="15"/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/>
      <c r="AE1016" s="15"/>
      <c r="AF1016" s="15"/>
      <c r="AG1016" s="15"/>
      <c r="AH1016" s="15"/>
      <c r="AI1016" s="15"/>
      <c r="AJ1016" s="15"/>
      <c r="AK1016" s="15"/>
      <c r="AL1016" s="15"/>
      <c r="AM1016" s="15"/>
      <c r="AN1016" s="15"/>
      <c r="AO1016" s="15"/>
    </row>
    <row r="1017" spans="1:41" ht="18.75">
      <c r="A1017" s="15"/>
      <c r="B1017" s="40"/>
      <c r="C1017" s="40"/>
      <c r="D1017" s="40"/>
      <c r="E1017" s="40"/>
      <c r="F1017" s="40"/>
      <c r="G1017" s="40"/>
      <c r="H1017" s="40"/>
      <c r="I1017" s="40"/>
      <c r="J1017" s="40"/>
      <c r="K1017" s="40"/>
      <c r="L1017" s="40"/>
      <c r="M1017" s="40"/>
      <c r="N1017" s="40"/>
      <c r="O1017" s="40"/>
      <c r="P1017" s="40"/>
      <c r="Q1017" s="41"/>
      <c r="R1017" s="41"/>
      <c r="S1017" s="42"/>
      <c r="T1017" s="1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  <c r="AF1017" s="15"/>
      <c r="AG1017" s="15"/>
      <c r="AH1017" s="15"/>
      <c r="AI1017" s="15"/>
      <c r="AJ1017" s="15"/>
      <c r="AK1017" s="15"/>
      <c r="AL1017" s="15"/>
      <c r="AM1017" s="15"/>
      <c r="AN1017" s="15"/>
      <c r="AO1017" s="15"/>
    </row>
    <row r="1018" spans="1:41" ht="18.75">
      <c r="A1018" s="15"/>
      <c r="B1018" s="40"/>
      <c r="C1018" s="40"/>
      <c r="D1018" s="40"/>
      <c r="E1018" s="40"/>
      <c r="F1018" s="40"/>
      <c r="G1018" s="40"/>
      <c r="H1018" s="40"/>
      <c r="I1018" s="40"/>
      <c r="J1018" s="40"/>
      <c r="K1018" s="40"/>
      <c r="L1018" s="40"/>
      <c r="M1018" s="40"/>
      <c r="N1018" s="40"/>
      <c r="O1018" s="40"/>
      <c r="P1018" s="40"/>
      <c r="Q1018" s="41"/>
      <c r="R1018" s="41"/>
      <c r="S1018" s="42"/>
      <c r="T1018" s="15"/>
      <c r="U1018" s="15"/>
      <c r="V1018" s="15"/>
      <c r="W1018" s="15"/>
      <c r="X1018" s="15"/>
      <c r="Y1018" s="15"/>
      <c r="Z1018" s="15"/>
      <c r="AA1018" s="15"/>
      <c r="AB1018" s="15"/>
      <c r="AC1018" s="15"/>
      <c r="AD1018" s="15"/>
      <c r="AE1018" s="15"/>
      <c r="AF1018" s="15"/>
      <c r="AG1018" s="15"/>
      <c r="AH1018" s="15"/>
      <c r="AI1018" s="15"/>
      <c r="AJ1018" s="15"/>
      <c r="AK1018" s="15"/>
      <c r="AL1018" s="15"/>
      <c r="AM1018" s="15"/>
      <c r="AN1018" s="15"/>
      <c r="AO1018" s="15"/>
    </row>
    <row r="1019" spans="1:41" ht="18.75">
      <c r="A1019" s="15"/>
      <c r="B1019" s="40"/>
      <c r="C1019" s="40"/>
      <c r="D1019" s="40"/>
      <c r="E1019" s="40"/>
      <c r="F1019" s="40"/>
      <c r="G1019" s="40"/>
      <c r="H1019" s="40"/>
      <c r="I1019" s="40"/>
      <c r="J1019" s="40"/>
      <c r="K1019" s="40"/>
      <c r="L1019" s="40"/>
      <c r="M1019" s="40"/>
      <c r="N1019" s="40"/>
      <c r="O1019" s="40"/>
      <c r="P1019" s="40"/>
      <c r="Q1019" s="41"/>
      <c r="R1019" s="41"/>
      <c r="S1019" s="42"/>
      <c r="T1019" s="15"/>
      <c r="U1019" s="15"/>
      <c r="V1019" s="15"/>
      <c r="W1019" s="15"/>
      <c r="X1019" s="15"/>
      <c r="Y1019" s="15"/>
      <c r="Z1019" s="15"/>
      <c r="AA1019" s="15"/>
      <c r="AB1019" s="15"/>
      <c r="AC1019" s="15"/>
      <c r="AD1019" s="15"/>
      <c r="AE1019" s="15"/>
      <c r="AF1019" s="15"/>
      <c r="AG1019" s="15"/>
      <c r="AH1019" s="15"/>
      <c r="AI1019" s="15"/>
      <c r="AJ1019" s="15"/>
      <c r="AK1019" s="15"/>
      <c r="AL1019" s="15"/>
      <c r="AM1019" s="15"/>
      <c r="AN1019" s="15"/>
      <c r="AO1019" s="15"/>
    </row>
    <row r="1020" spans="1:41" ht="18.75">
      <c r="A1020" s="15"/>
      <c r="B1020" s="40"/>
      <c r="C1020" s="40"/>
      <c r="D1020" s="40"/>
      <c r="E1020" s="40"/>
      <c r="F1020" s="40"/>
      <c r="G1020" s="40"/>
      <c r="H1020" s="40"/>
      <c r="I1020" s="40"/>
      <c r="J1020" s="40"/>
      <c r="K1020" s="40"/>
      <c r="L1020" s="40"/>
      <c r="M1020" s="40"/>
      <c r="N1020" s="40"/>
      <c r="O1020" s="40"/>
      <c r="P1020" s="40"/>
      <c r="Q1020" s="41"/>
      <c r="R1020" s="41"/>
      <c r="S1020" s="42"/>
      <c r="T1020" s="15"/>
      <c r="U1020" s="15"/>
      <c r="V1020" s="15"/>
      <c r="W1020" s="15"/>
      <c r="X1020" s="15"/>
      <c r="Y1020" s="15"/>
      <c r="Z1020" s="15"/>
      <c r="AA1020" s="15"/>
      <c r="AB1020" s="15"/>
      <c r="AC1020" s="15"/>
      <c r="AD1020" s="15"/>
      <c r="AE1020" s="15"/>
      <c r="AF1020" s="15"/>
      <c r="AG1020" s="15"/>
      <c r="AH1020" s="15"/>
      <c r="AI1020" s="15"/>
      <c r="AJ1020" s="15"/>
      <c r="AK1020" s="15"/>
      <c r="AL1020" s="15"/>
      <c r="AM1020" s="15"/>
      <c r="AN1020" s="15"/>
      <c r="AO1020" s="15"/>
    </row>
    <row r="1021" spans="1:41" ht="18.75">
      <c r="A1021" s="15"/>
      <c r="B1021" s="40"/>
      <c r="C1021" s="40"/>
      <c r="D1021" s="40"/>
      <c r="E1021" s="40"/>
      <c r="F1021" s="40"/>
      <c r="G1021" s="40"/>
      <c r="H1021" s="40"/>
      <c r="I1021" s="40"/>
      <c r="J1021" s="40"/>
      <c r="K1021" s="40"/>
      <c r="L1021" s="40"/>
      <c r="M1021" s="40"/>
      <c r="N1021" s="40"/>
      <c r="O1021" s="40"/>
      <c r="P1021" s="40"/>
      <c r="Q1021" s="41"/>
      <c r="R1021" s="41"/>
      <c r="S1021" s="42"/>
      <c r="T1021" s="15"/>
      <c r="U1021" s="15"/>
      <c r="V1021" s="15"/>
      <c r="W1021" s="15"/>
      <c r="X1021" s="15"/>
      <c r="Y1021" s="15"/>
      <c r="Z1021" s="15"/>
      <c r="AA1021" s="15"/>
      <c r="AB1021" s="15"/>
      <c r="AC1021" s="15"/>
      <c r="AD1021" s="15"/>
      <c r="AE1021" s="15"/>
      <c r="AF1021" s="15"/>
      <c r="AG1021" s="15"/>
      <c r="AH1021" s="15"/>
      <c r="AI1021" s="15"/>
      <c r="AJ1021" s="15"/>
      <c r="AK1021" s="15"/>
      <c r="AL1021" s="15"/>
      <c r="AM1021" s="15"/>
      <c r="AN1021" s="15"/>
      <c r="AO1021" s="15"/>
    </row>
    <row r="1022" spans="1:41" ht="18.75">
      <c r="A1022" s="15"/>
      <c r="B1022" s="40"/>
      <c r="C1022" s="40"/>
      <c r="D1022" s="40"/>
      <c r="E1022" s="40"/>
      <c r="F1022" s="40"/>
      <c r="G1022" s="40"/>
      <c r="H1022" s="40"/>
      <c r="I1022" s="40"/>
      <c r="J1022" s="40"/>
      <c r="K1022" s="40"/>
      <c r="L1022" s="40"/>
      <c r="M1022" s="40"/>
      <c r="N1022" s="40"/>
      <c r="O1022" s="40"/>
      <c r="P1022" s="40"/>
      <c r="Q1022" s="41"/>
      <c r="R1022" s="41"/>
      <c r="S1022" s="42"/>
      <c r="T1022" s="15"/>
      <c r="U1022" s="15"/>
      <c r="V1022" s="15"/>
      <c r="W1022" s="15"/>
      <c r="X1022" s="15"/>
      <c r="Y1022" s="15"/>
      <c r="Z1022" s="15"/>
      <c r="AA1022" s="15"/>
      <c r="AB1022" s="15"/>
      <c r="AC1022" s="15"/>
      <c r="AD1022" s="15"/>
      <c r="AE1022" s="15"/>
      <c r="AF1022" s="15"/>
      <c r="AG1022" s="15"/>
      <c r="AH1022" s="15"/>
      <c r="AI1022" s="15"/>
      <c r="AJ1022" s="15"/>
      <c r="AK1022" s="15"/>
      <c r="AL1022" s="15"/>
      <c r="AM1022" s="15"/>
      <c r="AN1022" s="15"/>
      <c r="AO1022" s="15"/>
    </row>
    <row r="1023" spans="1:41" ht="18.75">
      <c r="A1023" s="15"/>
      <c r="B1023" s="40"/>
      <c r="C1023" s="40"/>
      <c r="D1023" s="40"/>
      <c r="E1023" s="40"/>
      <c r="F1023" s="40"/>
      <c r="G1023" s="40"/>
      <c r="H1023" s="40"/>
      <c r="I1023" s="40"/>
      <c r="J1023" s="40"/>
      <c r="K1023" s="40"/>
      <c r="L1023" s="40"/>
      <c r="M1023" s="40"/>
      <c r="N1023" s="40"/>
      <c r="O1023" s="40"/>
      <c r="P1023" s="40"/>
      <c r="Q1023" s="41"/>
      <c r="R1023" s="41"/>
      <c r="S1023" s="42"/>
      <c r="T1023" s="15"/>
      <c r="U1023" s="15"/>
      <c r="V1023" s="15"/>
      <c r="W1023" s="15"/>
      <c r="X1023" s="15"/>
      <c r="Y1023" s="15"/>
      <c r="Z1023" s="15"/>
      <c r="AA1023" s="15"/>
      <c r="AB1023" s="15"/>
      <c r="AC1023" s="15"/>
      <c r="AD1023" s="15"/>
      <c r="AE1023" s="15"/>
      <c r="AF1023" s="15"/>
      <c r="AG1023" s="15"/>
      <c r="AH1023" s="15"/>
      <c r="AI1023" s="15"/>
      <c r="AJ1023" s="15"/>
      <c r="AK1023" s="15"/>
      <c r="AL1023" s="15"/>
      <c r="AM1023" s="15"/>
      <c r="AN1023" s="15"/>
      <c r="AO1023" s="15"/>
    </row>
    <row r="1024" spans="1:41" ht="18.75">
      <c r="A1024" s="15"/>
      <c r="B1024" s="40"/>
      <c r="C1024" s="40"/>
      <c r="D1024" s="40"/>
      <c r="E1024" s="40"/>
      <c r="F1024" s="40"/>
      <c r="G1024" s="40"/>
      <c r="H1024" s="40"/>
      <c r="I1024" s="40"/>
      <c r="J1024" s="40"/>
      <c r="K1024" s="40"/>
      <c r="L1024" s="40"/>
      <c r="M1024" s="40"/>
      <c r="N1024" s="40"/>
      <c r="O1024" s="40"/>
      <c r="P1024" s="40"/>
      <c r="Q1024" s="41"/>
      <c r="R1024" s="41"/>
      <c r="S1024" s="42"/>
      <c r="T1024" s="15"/>
      <c r="U1024" s="15"/>
      <c r="V1024" s="15"/>
      <c r="W1024" s="15"/>
      <c r="X1024" s="15"/>
      <c r="Y1024" s="15"/>
      <c r="Z1024" s="15"/>
      <c r="AA1024" s="15"/>
      <c r="AB1024" s="15"/>
      <c r="AC1024" s="15"/>
      <c r="AD1024" s="15"/>
      <c r="AE1024" s="15"/>
      <c r="AF1024" s="15"/>
      <c r="AG1024" s="15"/>
      <c r="AH1024" s="15"/>
      <c r="AI1024" s="15"/>
      <c r="AJ1024" s="15"/>
      <c r="AK1024" s="15"/>
      <c r="AL1024" s="15"/>
      <c r="AM1024" s="15"/>
      <c r="AN1024" s="15"/>
      <c r="AO1024" s="15"/>
    </row>
    <row r="1025" spans="1:41" ht="18.75">
      <c r="A1025" s="15"/>
      <c r="B1025" s="40"/>
      <c r="C1025" s="40"/>
      <c r="D1025" s="40"/>
      <c r="E1025" s="40"/>
      <c r="F1025" s="40"/>
      <c r="G1025" s="40"/>
      <c r="H1025" s="40"/>
      <c r="I1025" s="40"/>
      <c r="J1025" s="40"/>
      <c r="K1025" s="40"/>
      <c r="L1025" s="40"/>
      <c r="M1025" s="40"/>
      <c r="N1025" s="40"/>
      <c r="O1025" s="40"/>
      <c r="P1025" s="40"/>
      <c r="Q1025" s="41"/>
      <c r="R1025" s="41"/>
      <c r="S1025" s="42"/>
      <c r="T1025" s="15"/>
      <c r="U1025" s="15"/>
      <c r="V1025" s="15"/>
      <c r="W1025" s="15"/>
      <c r="X1025" s="15"/>
      <c r="Y1025" s="15"/>
      <c r="Z1025" s="15"/>
      <c r="AA1025" s="15"/>
      <c r="AB1025" s="15"/>
      <c r="AC1025" s="15"/>
      <c r="AD1025" s="15"/>
      <c r="AE1025" s="15"/>
      <c r="AF1025" s="15"/>
      <c r="AG1025" s="15"/>
      <c r="AH1025" s="15"/>
      <c r="AI1025" s="15"/>
      <c r="AJ1025" s="15"/>
      <c r="AK1025" s="15"/>
      <c r="AL1025" s="15"/>
      <c r="AM1025" s="15"/>
      <c r="AN1025" s="15"/>
      <c r="AO1025" s="15"/>
    </row>
    <row r="1026" spans="1:41" ht="18.75">
      <c r="A1026" s="15"/>
      <c r="B1026" s="40"/>
      <c r="C1026" s="40"/>
      <c r="D1026" s="40"/>
      <c r="E1026" s="40"/>
      <c r="F1026" s="40"/>
      <c r="G1026" s="40"/>
      <c r="H1026" s="40"/>
      <c r="I1026" s="40"/>
      <c r="J1026" s="40"/>
      <c r="K1026" s="40"/>
      <c r="L1026" s="40"/>
      <c r="M1026" s="40"/>
      <c r="N1026" s="40"/>
      <c r="O1026" s="40"/>
      <c r="P1026" s="40"/>
      <c r="Q1026" s="41"/>
      <c r="R1026" s="41"/>
      <c r="S1026" s="42"/>
      <c r="T1026" s="15"/>
      <c r="U1026" s="15"/>
      <c r="V1026" s="15"/>
      <c r="W1026" s="15"/>
      <c r="X1026" s="15"/>
      <c r="Y1026" s="15"/>
      <c r="Z1026" s="15"/>
      <c r="AA1026" s="15"/>
      <c r="AB1026" s="15"/>
      <c r="AC1026" s="15"/>
      <c r="AD1026" s="15"/>
      <c r="AE1026" s="15"/>
      <c r="AF1026" s="15"/>
      <c r="AG1026" s="15"/>
      <c r="AH1026" s="15"/>
      <c r="AI1026" s="15"/>
      <c r="AJ1026" s="15"/>
      <c r="AK1026" s="15"/>
      <c r="AL1026" s="15"/>
      <c r="AM1026" s="15"/>
      <c r="AN1026" s="15"/>
      <c r="AO1026" s="15"/>
    </row>
    <row r="1027" spans="1:41" ht="18.75">
      <c r="A1027" s="15"/>
      <c r="B1027" s="40"/>
      <c r="C1027" s="40"/>
      <c r="D1027" s="40"/>
      <c r="E1027" s="40"/>
      <c r="F1027" s="40"/>
      <c r="G1027" s="40"/>
      <c r="H1027" s="40"/>
      <c r="I1027" s="40"/>
      <c r="J1027" s="40"/>
      <c r="K1027" s="40"/>
      <c r="L1027" s="40"/>
      <c r="M1027" s="40"/>
      <c r="N1027" s="40"/>
      <c r="O1027" s="40"/>
      <c r="P1027" s="40"/>
      <c r="Q1027" s="41"/>
      <c r="R1027" s="41"/>
      <c r="S1027" s="42"/>
      <c r="T1027" s="15"/>
      <c r="U1027" s="15"/>
      <c r="V1027" s="15"/>
      <c r="W1027" s="15"/>
      <c r="X1027" s="15"/>
      <c r="Y1027" s="15"/>
      <c r="Z1027" s="15"/>
      <c r="AA1027" s="15"/>
      <c r="AB1027" s="15"/>
      <c r="AC1027" s="15"/>
      <c r="AD1027" s="15"/>
      <c r="AE1027" s="15"/>
      <c r="AF1027" s="15"/>
      <c r="AG1027" s="15"/>
      <c r="AH1027" s="15"/>
      <c r="AI1027" s="15"/>
      <c r="AJ1027" s="15"/>
      <c r="AK1027" s="15"/>
      <c r="AL1027" s="15"/>
      <c r="AM1027" s="15"/>
      <c r="AN1027" s="15"/>
      <c r="AO1027" s="15"/>
    </row>
    <row r="1028" spans="1:41" ht="18.75">
      <c r="A1028" s="15"/>
      <c r="B1028" s="40"/>
      <c r="C1028" s="40"/>
      <c r="D1028" s="40"/>
      <c r="E1028" s="40"/>
      <c r="F1028" s="40"/>
      <c r="G1028" s="40"/>
      <c r="H1028" s="40"/>
      <c r="I1028" s="40"/>
      <c r="J1028" s="40"/>
      <c r="K1028" s="40"/>
      <c r="L1028" s="40"/>
      <c r="M1028" s="40"/>
      <c r="N1028" s="40"/>
      <c r="O1028" s="40"/>
      <c r="P1028" s="40"/>
      <c r="Q1028" s="41"/>
      <c r="R1028" s="41"/>
      <c r="S1028" s="42"/>
      <c r="T1028" s="15"/>
      <c r="U1028" s="15"/>
      <c r="V1028" s="15"/>
      <c r="W1028" s="15"/>
      <c r="X1028" s="15"/>
      <c r="Y1028" s="15"/>
      <c r="Z1028" s="15"/>
      <c r="AA1028" s="15"/>
      <c r="AB1028" s="15"/>
      <c r="AC1028" s="15"/>
      <c r="AD1028" s="15"/>
      <c r="AE1028" s="15"/>
      <c r="AF1028" s="15"/>
      <c r="AG1028" s="15"/>
      <c r="AH1028" s="15"/>
      <c r="AI1028" s="15"/>
      <c r="AJ1028" s="15"/>
      <c r="AK1028" s="15"/>
      <c r="AL1028" s="15"/>
      <c r="AM1028" s="15"/>
      <c r="AN1028" s="15"/>
      <c r="AO1028" s="15"/>
    </row>
    <row r="1029" spans="1:41" ht="18.75">
      <c r="A1029" s="15"/>
      <c r="B1029" s="40"/>
      <c r="C1029" s="40"/>
      <c r="D1029" s="40"/>
      <c r="E1029" s="40"/>
      <c r="F1029" s="40"/>
      <c r="G1029" s="40"/>
      <c r="H1029" s="40"/>
      <c r="I1029" s="40"/>
      <c r="J1029" s="40"/>
      <c r="K1029" s="40"/>
      <c r="L1029" s="40"/>
      <c r="M1029" s="40"/>
      <c r="N1029" s="40"/>
      <c r="O1029" s="40"/>
      <c r="P1029" s="40"/>
      <c r="Q1029" s="41"/>
      <c r="R1029" s="41"/>
      <c r="S1029" s="42"/>
      <c r="T1029" s="15"/>
      <c r="U1029" s="15"/>
      <c r="V1029" s="15"/>
      <c r="W1029" s="15"/>
      <c r="X1029" s="15"/>
      <c r="Y1029" s="15"/>
      <c r="Z1029" s="15"/>
      <c r="AA1029" s="15"/>
      <c r="AB1029" s="15"/>
      <c r="AC1029" s="15"/>
      <c r="AD1029" s="15"/>
      <c r="AE1029" s="15"/>
      <c r="AF1029" s="15"/>
      <c r="AG1029" s="15"/>
      <c r="AH1029" s="15"/>
      <c r="AI1029" s="15"/>
      <c r="AJ1029" s="15"/>
      <c r="AK1029" s="15"/>
      <c r="AL1029" s="15"/>
      <c r="AM1029" s="15"/>
      <c r="AN1029" s="15"/>
      <c r="AO1029" s="15"/>
    </row>
    <row r="1030" spans="1:41" ht="18.75">
      <c r="A1030" s="15"/>
      <c r="B1030" s="40"/>
      <c r="C1030" s="40"/>
      <c r="D1030" s="40"/>
      <c r="E1030" s="40"/>
      <c r="F1030" s="40"/>
      <c r="G1030" s="40"/>
      <c r="H1030" s="40"/>
      <c r="I1030" s="40"/>
      <c r="J1030" s="40"/>
      <c r="K1030" s="40"/>
      <c r="L1030" s="40"/>
      <c r="M1030" s="40"/>
      <c r="N1030" s="40"/>
      <c r="O1030" s="40"/>
      <c r="P1030" s="40"/>
      <c r="Q1030" s="41"/>
      <c r="R1030" s="41"/>
      <c r="S1030" s="42"/>
      <c r="T1030" s="15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  <c r="AE1030" s="15"/>
      <c r="AF1030" s="15"/>
      <c r="AG1030" s="15"/>
      <c r="AH1030" s="15"/>
      <c r="AI1030" s="15"/>
      <c r="AJ1030" s="15"/>
      <c r="AK1030" s="15"/>
      <c r="AL1030" s="15"/>
      <c r="AM1030" s="15"/>
      <c r="AN1030" s="15"/>
      <c r="AO1030" s="15"/>
    </row>
    <row r="1031" spans="1:41" ht="18.75">
      <c r="A1031" s="15"/>
      <c r="B1031" s="40"/>
      <c r="C1031" s="40"/>
      <c r="D1031" s="40"/>
      <c r="E1031" s="40"/>
      <c r="F1031" s="40"/>
      <c r="G1031" s="40"/>
      <c r="H1031" s="40"/>
      <c r="I1031" s="40"/>
      <c r="J1031" s="40"/>
      <c r="K1031" s="40"/>
      <c r="L1031" s="40"/>
      <c r="M1031" s="40"/>
      <c r="N1031" s="40"/>
      <c r="O1031" s="40"/>
      <c r="P1031" s="40"/>
      <c r="Q1031" s="41"/>
      <c r="R1031" s="41"/>
      <c r="S1031" s="42"/>
      <c r="T1031" s="15"/>
      <c r="U1031" s="15"/>
      <c r="V1031" s="15"/>
      <c r="W1031" s="15"/>
      <c r="X1031" s="15"/>
      <c r="Y1031" s="15"/>
      <c r="Z1031" s="15"/>
      <c r="AA1031" s="15"/>
      <c r="AB1031" s="15"/>
      <c r="AC1031" s="15"/>
      <c r="AD1031" s="15"/>
      <c r="AE1031" s="15"/>
      <c r="AF1031" s="15"/>
      <c r="AG1031" s="15"/>
      <c r="AH1031" s="15"/>
      <c r="AI1031" s="15"/>
      <c r="AJ1031" s="15"/>
      <c r="AK1031" s="15"/>
      <c r="AL1031" s="15"/>
      <c r="AM1031" s="15"/>
      <c r="AN1031" s="15"/>
      <c r="AO1031" s="15"/>
    </row>
    <row r="1032" spans="1:41" ht="18.75">
      <c r="A1032" s="15"/>
      <c r="B1032" s="40"/>
      <c r="C1032" s="40"/>
      <c r="D1032" s="40"/>
      <c r="E1032" s="40"/>
      <c r="F1032" s="40"/>
      <c r="G1032" s="40"/>
      <c r="H1032" s="40"/>
      <c r="I1032" s="40"/>
      <c r="J1032" s="40"/>
      <c r="K1032" s="40"/>
      <c r="L1032" s="40"/>
      <c r="M1032" s="40"/>
      <c r="N1032" s="40"/>
      <c r="O1032" s="40"/>
      <c r="P1032" s="40"/>
      <c r="Q1032" s="41"/>
      <c r="R1032" s="41"/>
      <c r="S1032" s="42"/>
      <c r="T1032" s="15"/>
      <c r="U1032" s="15"/>
      <c r="V1032" s="15"/>
      <c r="W1032" s="15"/>
      <c r="X1032" s="15"/>
      <c r="Y1032" s="15"/>
      <c r="Z1032" s="15"/>
      <c r="AA1032" s="15"/>
      <c r="AB1032" s="15"/>
      <c r="AC1032" s="15"/>
      <c r="AD1032" s="15"/>
      <c r="AE1032" s="15"/>
      <c r="AF1032" s="15"/>
      <c r="AG1032" s="15"/>
      <c r="AH1032" s="15"/>
      <c r="AI1032" s="15"/>
      <c r="AJ1032" s="15"/>
      <c r="AK1032" s="15"/>
      <c r="AL1032" s="15"/>
      <c r="AM1032" s="15"/>
      <c r="AN1032" s="15"/>
      <c r="AO1032" s="15"/>
    </row>
    <row r="1033" spans="1:41" ht="18.75">
      <c r="A1033" s="15"/>
      <c r="B1033" s="40"/>
      <c r="C1033" s="40"/>
      <c r="D1033" s="40"/>
      <c r="E1033" s="40"/>
      <c r="F1033" s="40"/>
      <c r="G1033" s="40"/>
      <c r="H1033" s="40"/>
      <c r="I1033" s="40"/>
      <c r="J1033" s="40"/>
      <c r="K1033" s="40"/>
      <c r="L1033" s="40"/>
      <c r="M1033" s="40"/>
      <c r="N1033" s="40"/>
      <c r="O1033" s="40"/>
      <c r="P1033" s="40"/>
      <c r="Q1033" s="41"/>
      <c r="R1033" s="41"/>
      <c r="S1033" s="42"/>
      <c r="T1033" s="15"/>
      <c r="U1033" s="15"/>
      <c r="V1033" s="15"/>
      <c r="W1033" s="15"/>
      <c r="X1033" s="15"/>
      <c r="Y1033" s="15"/>
      <c r="Z1033" s="15"/>
      <c r="AA1033" s="15"/>
      <c r="AB1033" s="15"/>
      <c r="AC1033" s="15"/>
      <c r="AD1033" s="15"/>
      <c r="AE1033" s="15"/>
      <c r="AF1033" s="15"/>
      <c r="AG1033" s="15"/>
      <c r="AH1033" s="15"/>
      <c r="AI1033" s="15"/>
      <c r="AJ1033" s="15"/>
      <c r="AK1033" s="15"/>
      <c r="AL1033" s="15"/>
      <c r="AM1033" s="15"/>
      <c r="AN1033" s="15"/>
      <c r="AO1033" s="15"/>
    </row>
    <row r="1034" spans="1:41" ht="18.75">
      <c r="A1034" s="15"/>
      <c r="B1034" s="40"/>
      <c r="C1034" s="40"/>
      <c r="D1034" s="40"/>
      <c r="E1034" s="40"/>
      <c r="F1034" s="40"/>
      <c r="G1034" s="40"/>
      <c r="H1034" s="40"/>
      <c r="I1034" s="40"/>
      <c r="J1034" s="40"/>
      <c r="K1034" s="40"/>
      <c r="L1034" s="40"/>
      <c r="M1034" s="40"/>
      <c r="N1034" s="40"/>
      <c r="O1034" s="40"/>
      <c r="P1034" s="40"/>
      <c r="Q1034" s="41"/>
      <c r="R1034" s="41"/>
      <c r="S1034" s="42"/>
      <c r="T1034" s="15"/>
      <c r="U1034" s="15"/>
      <c r="V1034" s="15"/>
      <c r="W1034" s="15"/>
      <c r="X1034" s="15"/>
      <c r="Y1034" s="15"/>
      <c r="Z1034" s="15"/>
      <c r="AA1034" s="15"/>
      <c r="AB1034" s="15"/>
      <c r="AC1034" s="15"/>
      <c r="AD1034" s="15"/>
      <c r="AE1034" s="15"/>
      <c r="AF1034" s="15"/>
      <c r="AG1034" s="15"/>
      <c r="AH1034" s="15"/>
      <c r="AI1034" s="15"/>
      <c r="AJ1034" s="15"/>
      <c r="AK1034" s="15"/>
      <c r="AL1034" s="15"/>
      <c r="AM1034" s="15"/>
      <c r="AN1034" s="15"/>
      <c r="AO1034" s="15"/>
    </row>
    <row r="1035" spans="1:41" ht="18.75">
      <c r="A1035" s="15"/>
      <c r="B1035" s="40"/>
      <c r="C1035" s="40"/>
      <c r="D1035" s="40"/>
      <c r="E1035" s="40"/>
      <c r="F1035" s="40"/>
      <c r="G1035" s="40"/>
      <c r="H1035" s="40"/>
      <c r="I1035" s="40"/>
      <c r="J1035" s="40"/>
      <c r="K1035" s="40"/>
      <c r="L1035" s="40"/>
      <c r="M1035" s="40"/>
      <c r="N1035" s="40"/>
      <c r="O1035" s="40"/>
      <c r="P1035" s="40"/>
      <c r="Q1035" s="41"/>
      <c r="R1035" s="41"/>
      <c r="S1035" s="42"/>
      <c r="T1035" s="15"/>
      <c r="U1035" s="15"/>
      <c r="V1035" s="15"/>
      <c r="W1035" s="15"/>
      <c r="X1035" s="15"/>
      <c r="Y1035" s="15"/>
      <c r="Z1035" s="15"/>
      <c r="AA1035" s="15"/>
      <c r="AB1035" s="15"/>
      <c r="AC1035" s="15"/>
      <c r="AD1035" s="15"/>
      <c r="AE1035" s="15"/>
      <c r="AF1035" s="15"/>
      <c r="AG1035" s="15"/>
      <c r="AH1035" s="15"/>
      <c r="AI1035" s="15"/>
      <c r="AJ1035" s="15"/>
      <c r="AK1035" s="15"/>
      <c r="AL1035" s="15"/>
      <c r="AM1035" s="15"/>
      <c r="AN1035" s="15"/>
      <c r="AO1035" s="15"/>
    </row>
    <row r="1036" spans="1:41" ht="18.75">
      <c r="A1036" s="15"/>
      <c r="B1036" s="40"/>
      <c r="C1036" s="40"/>
      <c r="D1036" s="40"/>
      <c r="E1036" s="40"/>
      <c r="F1036" s="40"/>
      <c r="G1036" s="40"/>
      <c r="H1036" s="40"/>
      <c r="I1036" s="40"/>
      <c r="J1036" s="40"/>
      <c r="K1036" s="40"/>
      <c r="L1036" s="40"/>
      <c r="M1036" s="40"/>
      <c r="N1036" s="40"/>
      <c r="O1036" s="40"/>
      <c r="P1036" s="40"/>
      <c r="Q1036" s="41"/>
      <c r="R1036" s="41"/>
      <c r="S1036" s="42"/>
      <c r="T1036" s="15"/>
      <c r="U1036" s="15"/>
      <c r="V1036" s="15"/>
      <c r="W1036" s="15"/>
      <c r="X1036" s="15"/>
      <c r="Y1036" s="15"/>
      <c r="Z1036" s="15"/>
      <c r="AA1036" s="15"/>
      <c r="AB1036" s="15"/>
      <c r="AC1036" s="15"/>
      <c r="AD1036" s="15"/>
      <c r="AE1036" s="15"/>
      <c r="AF1036" s="15"/>
      <c r="AG1036" s="15"/>
      <c r="AH1036" s="15"/>
      <c r="AI1036" s="15"/>
      <c r="AJ1036" s="15"/>
      <c r="AK1036" s="15"/>
      <c r="AL1036" s="15"/>
      <c r="AM1036" s="15"/>
      <c r="AN1036" s="15"/>
      <c r="AO1036" s="15"/>
    </row>
    <row r="1037" spans="1:41" ht="18.75">
      <c r="A1037" s="15"/>
      <c r="B1037" s="40"/>
      <c r="C1037" s="40"/>
      <c r="D1037" s="40"/>
      <c r="E1037" s="40"/>
      <c r="F1037" s="40"/>
      <c r="G1037" s="40"/>
      <c r="H1037" s="40"/>
      <c r="I1037" s="40"/>
      <c r="J1037" s="40"/>
      <c r="K1037" s="40"/>
      <c r="L1037" s="40"/>
      <c r="M1037" s="40"/>
      <c r="N1037" s="40"/>
      <c r="O1037" s="40"/>
      <c r="P1037" s="40"/>
      <c r="Q1037" s="41"/>
      <c r="R1037" s="41"/>
      <c r="S1037" s="42"/>
      <c r="T1037" s="15"/>
      <c r="U1037" s="15"/>
      <c r="V1037" s="15"/>
      <c r="W1037" s="15"/>
      <c r="X1037" s="15"/>
      <c r="Y1037" s="15"/>
      <c r="Z1037" s="15"/>
      <c r="AA1037" s="15"/>
      <c r="AB1037" s="15"/>
      <c r="AC1037" s="15"/>
      <c r="AD1037" s="15"/>
      <c r="AE1037" s="15"/>
      <c r="AF1037" s="15"/>
      <c r="AG1037" s="15"/>
      <c r="AH1037" s="15"/>
      <c r="AI1037" s="15"/>
      <c r="AJ1037" s="15"/>
      <c r="AK1037" s="15"/>
      <c r="AL1037" s="15"/>
      <c r="AM1037" s="15"/>
      <c r="AN1037" s="15"/>
      <c r="AO1037" s="15"/>
    </row>
    <row r="1038" spans="1:41" ht="18.75">
      <c r="A1038" s="15"/>
      <c r="B1038" s="40"/>
      <c r="C1038" s="40"/>
      <c r="D1038" s="40"/>
      <c r="E1038" s="40"/>
      <c r="F1038" s="40"/>
      <c r="G1038" s="40"/>
      <c r="H1038" s="40"/>
      <c r="I1038" s="40"/>
      <c r="J1038" s="40"/>
      <c r="K1038" s="40"/>
      <c r="L1038" s="40"/>
      <c r="M1038" s="40"/>
      <c r="N1038" s="40"/>
      <c r="O1038" s="40"/>
      <c r="P1038" s="40"/>
      <c r="Q1038" s="41"/>
      <c r="R1038" s="41"/>
      <c r="S1038" s="42"/>
      <c r="T1038" s="15"/>
      <c r="U1038" s="15"/>
      <c r="V1038" s="15"/>
      <c r="W1038" s="15"/>
      <c r="X1038" s="15"/>
      <c r="Y1038" s="15"/>
      <c r="Z1038" s="15"/>
      <c r="AA1038" s="15"/>
      <c r="AB1038" s="15"/>
      <c r="AC1038" s="15"/>
      <c r="AD1038" s="15"/>
      <c r="AE1038" s="15"/>
      <c r="AF1038" s="15"/>
      <c r="AG1038" s="15"/>
      <c r="AH1038" s="15"/>
      <c r="AI1038" s="15"/>
      <c r="AJ1038" s="15"/>
      <c r="AK1038" s="15"/>
      <c r="AL1038" s="15"/>
      <c r="AM1038" s="15"/>
      <c r="AN1038" s="15"/>
      <c r="AO1038" s="15"/>
    </row>
    <row r="1039" spans="1:41" ht="18.75">
      <c r="A1039" s="15"/>
      <c r="B1039" s="40"/>
      <c r="C1039" s="40"/>
      <c r="D1039" s="40"/>
      <c r="E1039" s="40"/>
      <c r="F1039" s="40"/>
      <c r="G1039" s="40"/>
      <c r="H1039" s="40"/>
      <c r="I1039" s="40"/>
      <c r="J1039" s="40"/>
      <c r="K1039" s="40"/>
      <c r="L1039" s="40"/>
      <c r="M1039" s="40"/>
      <c r="N1039" s="40"/>
      <c r="O1039" s="40"/>
      <c r="P1039" s="40"/>
      <c r="Q1039" s="41"/>
      <c r="R1039" s="41"/>
      <c r="S1039" s="42"/>
      <c r="T1039" s="15"/>
      <c r="U1039" s="15"/>
      <c r="V1039" s="15"/>
      <c r="W1039" s="15"/>
      <c r="X1039" s="15"/>
      <c r="Y1039" s="15"/>
      <c r="Z1039" s="15"/>
      <c r="AA1039" s="15"/>
      <c r="AB1039" s="15"/>
      <c r="AC1039" s="15"/>
      <c r="AD1039" s="15"/>
      <c r="AE1039" s="15"/>
      <c r="AF1039" s="15"/>
      <c r="AG1039" s="15"/>
      <c r="AH1039" s="15"/>
      <c r="AI1039" s="15"/>
      <c r="AJ1039" s="15"/>
      <c r="AK1039" s="15"/>
      <c r="AL1039" s="15"/>
      <c r="AM1039" s="15"/>
      <c r="AN1039" s="15"/>
      <c r="AO1039" s="15"/>
    </row>
    <row r="1040" spans="1:41" ht="18.75">
      <c r="A1040" s="15"/>
      <c r="B1040" s="40"/>
      <c r="C1040" s="40"/>
      <c r="D1040" s="40"/>
      <c r="E1040" s="40"/>
      <c r="F1040" s="40"/>
      <c r="G1040" s="40"/>
      <c r="H1040" s="40"/>
      <c r="I1040" s="40"/>
      <c r="J1040" s="40"/>
      <c r="K1040" s="40"/>
      <c r="L1040" s="40"/>
      <c r="M1040" s="40"/>
      <c r="N1040" s="40"/>
      <c r="O1040" s="40"/>
      <c r="P1040" s="40"/>
      <c r="Q1040" s="41"/>
      <c r="R1040" s="41"/>
      <c r="S1040" s="42"/>
      <c r="T1040" s="15"/>
      <c r="U1040" s="15"/>
      <c r="V1040" s="15"/>
      <c r="W1040" s="15"/>
      <c r="X1040" s="15"/>
      <c r="Y1040" s="15"/>
      <c r="Z1040" s="15"/>
      <c r="AA1040" s="15"/>
      <c r="AB1040" s="15"/>
      <c r="AC1040" s="15"/>
      <c r="AD1040" s="15"/>
      <c r="AE1040" s="15"/>
      <c r="AF1040" s="15"/>
      <c r="AG1040" s="15"/>
      <c r="AH1040" s="15"/>
      <c r="AI1040" s="15"/>
      <c r="AJ1040" s="15"/>
      <c r="AK1040" s="15"/>
      <c r="AL1040" s="15"/>
      <c r="AM1040" s="15"/>
      <c r="AN1040" s="15"/>
      <c r="AO1040" s="15"/>
    </row>
    <row r="1041" spans="1:41" ht="18.75">
      <c r="A1041" s="15"/>
      <c r="B1041" s="40"/>
      <c r="C1041" s="40"/>
      <c r="D1041" s="40"/>
      <c r="E1041" s="40"/>
      <c r="F1041" s="40"/>
      <c r="G1041" s="40"/>
      <c r="H1041" s="40"/>
      <c r="I1041" s="40"/>
      <c r="J1041" s="40"/>
      <c r="K1041" s="40"/>
      <c r="L1041" s="40"/>
      <c r="M1041" s="40"/>
      <c r="N1041" s="40"/>
      <c r="O1041" s="40"/>
      <c r="P1041" s="40"/>
      <c r="Q1041" s="41"/>
      <c r="R1041" s="41"/>
      <c r="S1041" s="42"/>
      <c r="T1041" s="15"/>
      <c r="U1041" s="15"/>
      <c r="V1041" s="15"/>
      <c r="W1041" s="15"/>
      <c r="X1041" s="15"/>
      <c r="Y1041" s="15"/>
      <c r="Z1041" s="15"/>
      <c r="AA1041" s="15"/>
      <c r="AB1041" s="15"/>
      <c r="AC1041" s="15"/>
      <c r="AD1041" s="15"/>
      <c r="AE1041" s="15"/>
      <c r="AF1041" s="15"/>
      <c r="AG1041" s="15"/>
      <c r="AH1041" s="15"/>
      <c r="AI1041" s="15"/>
      <c r="AJ1041" s="15"/>
      <c r="AK1041" s="15"/>
      <c r="AL1041" s="15"/>
      <c r="AM1041" s="15"/>
      <c r="AN1041" s="15"/>
      <c r="AO1041" s="15"/>
    </row>
    <row r="1042" spans="1:41" ht="18.75">
      <c r="A1042" s="15"/>
      <c r="B1042" s="40"/>
      <c r="C1042" s="40"/>
      <c r="D1042" s="40"/>
      <c r="E1042" s="40"/>
      <c r="F1042" s="40"/>
      <c r="G1042" s="40"/>
      <c r="H1042" s="40"/>
      <c r="I1042" s="40"/>
      <c r="J1042" s="40"/>
      <c r="K1042" s="40"/>
      <c r="L1042" s="40"/>
      <c r="M1042" s="40"/>
      <c r="N1042" s="40"/>
      <c r="O1042" s="40"/>
      <c r="P1042" s="40"/>
      <c r="Q1042" s="41"/>
      <c r="R1042" s="41"/>
      <c r="S1042" s="42"/>
      <c r="T1042" s="15"/>
      <c r="U1042" s="15"/>
      <c r="V1042" s="15"/>
      <c r="W1042" s="15"/>
      <c r="X1042" s="15"/>
      <c r="Y1042" s="15"/>
      <c r="Z1042" s="15"/>
      <c r="AA1042" s="15"/>
      <c r="AB1042" s="15"/>
      <c r="AC1042" s="15"/>
      <c r="AD1042" s="15"/>
      <c r="AE1042" s="15"/>
      <c r="AF1042" s="15"/>
      <c r="AG1042" s="15"/>
      <c r="AH1042" s="15"/>
      <c r="AI1042" s="15"/>
      <c r="AJ1042" s="15"/>
      <c r="AK1042" s="15"/>
      <c r="AL1042" s="15"/>
      <c r="AM1042" s="15"/>
      <c r="AN1042" s="15"/>
      <c r="AO1042" s="15"/>
    </row>
    <row r="1043" spans="1:41" ht="18.75">
      <c r="A1043" s="15"/>
      <c r="B1043" s="40"/>
      <c r="C1043" s="40"/>
      <c r="D1043" s="40"/>
      <c r="E1043" s="40"/>
      <c r="F1043" s="40"/>
      <c r="G1043" s="40"/>
      <c r="H1043" s="40"/>
      <c r="I1043" s="40"/>
      <c r="J1043" s="40"/>
      <c r="K1043" s="40"/>
      <c r="L1043" s="40"/>
      <c r="M1043" s="40"/>
      <c r="N1043" s="40"/>
      <c r="O1043" s="40"/>
      <c r="P1043" s="40"/>
      <c r="Q1043" s="41"/>
      <c r="R1043" s="41"/>
      <c r="S1043" s="42"/>
      <c r="T1043" s="15"/>
      <c r="U1043" s="15"/>
      <c r="V1043" s="15"/>
      <c r="W1043" s="15"/>
      <c r="X1043" s="15"/>
      <c r="Y1043" s="15"/>
      <c r="Z1043" s="15"/>
      <c r="AA1043" s="15"/>
      <c r="AB1043" s="15"/>
      <c r="AC1043" s="15"/>
      <c r="AD1043" s="15"/>
      <c r="AE1043" s="15"/>
      <c r="AF1043" s="15"/>
      <c r="AG1043" s="15"/>
      <c r="AH1043" s="15"/>
      <c r="AI1043" s="15"/>
      <c r="AJ1043" s="15"/>
      <c r="AK1043" s="15"/>
      <c r="AL1043" s="15"/>
      <c r="AM1043" s="15"/>
      <c r="AN1043" s="15"/>
      <c r="AO1043" s="15"/>
    </row>
    <row r="1044" spans="1:41" ht="18.75">
      <c r="A1044" s="15"/>
      <c r="B1044" s="40"/>
      <c r="C1044" s="40"/>
      <c r="D1044" s="40"/>
      <c r="E1044" s="40"/>
      <c r="F1044" s="40"/>
      <c r="G1044" s="40"/>
      <c r="H1044" s="40"/>
      <c r="I1044" s="40"/>
      <c r="J1044" s="40"/>
      <c r="K1044" s="40"/>
      <c r="L1044" s="40"/>
      <c r="M1044" s="40"/>
      <c r="N1044" s="40"/>
      <c r="O1044" s="40"/>
      <c r="P1044" s="40"/>
      <c r="Q1044" s="41"/>
      <c r="R1044" s="41"/>
      <c r="S1044" s="42"/>
      <c r="T1044" s="15"/>
      <c r="U1044" s="15"/>
      <c r="V1044" s="15"/>
      <c r="W1044" s="15"/>
      <c r="X1044" s="15"/>
      <c r="Y1044" s="15"/>
      <c r="Z1044" s="15"/>
      <c r="AA1044" s="15"/>
      <c r="AB1044" s="15"/>
      <c r="AC1044" s="15"/>
      <c r="AD1044" s="15"/>
      <c r="AE1044" s="15"/>
      <c r="AF1044" s="15"/>
      <c r="AG1044" s="15"/>
      <c r="AH1044" s="15"/>
      <c r="AI1044" s="15"/>
      <c r="AJ1044" s="15"/>
      <c r="AK1044" s="15"/>
      <c r="AL1044" s="15"/>
      <c r="AM1044" s="15"/>
      <c r="AN1044" s="15"/>
      <c r="AO1044" s="15"/>
    </row>
    <row r="1045" spans="1:41" ht="18.75">
      <c r="A1045" s="15"/>
      <c r="B1045" s="40"/>
      <c r="C1045" s="40"/>
      <c r="D1045" s="40"/>
      <c r="E1045" s="40"/>
      <c r="F1045" s="40"/>
      <c r="G1045" s="40"/>
      <c r="H1045" s="40"/>
      <c r="I1045" s="40"/>
      <c r="J1045" s="40"/>
      <c r="K1045" s="40"/>
      <c r="L1045" s="40"/>
      <c r="M1045" s="40"/>
      <c r="N1045" s="40"/>
      <c r="O1045" s="40"/>
      <c r="P1045" s="40"/>
      <c r="Q1045" s="41"/>
      <c r="R1045" s="41"/>
      <c r="S1045" s="42"/>
      <c r="T1045" s="15"/>
      <c r="U1045" s="15"/>
      <c r="V1045" s="15"/>
      <c r="W1045" s="15"/>
      <c r="X1045" s="15"/>
      <c r="Y1045" s="15"/>
      <c r="Z1045" s="15"/>
      <c r="AA1045" s="15"/>
      <c r="AB1045" s="15"/>
      <c r="AC1045" s="15"/>
      <c r="AD1045" s="15"/>
      <c r="AE1045" s="15"/>
      <c r="AF1045" s="15"/>
      <c r="AG1045" s="15"/>
      <c r="AH1045" s="15"/>
      <c r="AI1045" s="15"/>
      <c r="AJ1045" s="15"/>
      <c r="AK1045" s="15"/>
      <c r="AL1045" s="15"/>
      <c r="AM1045" s="15"/>
      <c r="AN1045" s="15"/>
      <c r="AO1045" s="15"/>
    </row>
    <row r="1046" spans="1:41" ht="18.75">
      <c r="A1046" s="15"/>
      <c r="B1046" s="40"/>
      <c r="C1046" s="40"/>
      <c r="D1046" s="40"/>
      <c r="E1046" s="40"/>
      <c r="F1046" s="40"/>
      <c r="G1046" s="40"/>
      <c r="H1046" s="40"/>
      <c r="I1046" s="40"/>
      <c r="J1046" s="40"/>
      <c r="K1046" s="40"/>
      <c r="L1046" s="40"/>
      <c r="M1046" s="40"/>
      <c r="N1046" s="40"/>
      <c r="O1046" s="40"/>
      <c r="P1046" s="40"/>
      <c r="Q1046" s="41"/>
      <c r="R1046" s="41"/>
      <c r="S1046" s="42"/>
      <c r="T1046" s="15"/>
      <c r="U1046" s="15"/>
      <c r="V1046" s="15"/>
      <c r="W1046" s="15"/>
      <c r="X1046" s="15"/>
      <c r="Y1046" s="15"/>
      <c r="Z1046" s="15"/>
      <c r="AA1046" s="15"/>
      <c r="AB1046" s="15"/>
      <c r="AC1046" s="15"/>
      <c r="AD1046" s="15"/>
      <c r="AE1046" s="15"/>
      <c r="AF1046" s="15"/>
      <c r="AG1046" s="15"/>
      <c r="AH1046" s="15"/>
      <c r="AI1046" s="15"/>
      <c r="AJ1046" s="15"/>
      <c r="AK1046" s="15"/>
      <c r="AL1046" s="15"/>
      <c r="AM1046" s="15"/>
      <c r="AN1046" s="15"/>
      <c r="AO1046" s="15"/>
    </row>
  </sheetData>
  <mergeCells count="35">
    <mergeCell ref="Q132:S132"/>
    <mergeCell ref="A132:A133"/>
    <mergeCell ref="B132:D132"/>
    <mergeCell ref="E132:G132"/>
    <mergeCell ref="H132:J132"/>
    <mergeCell ref="K132:M132"/>
    <mergeCell ref="N132:P132"/>
    <mergeCell ref="Q83:S83"/>
    <mergeCell ref="A113:A114"/>
    <mergeCell ref="B113:D113"/>
    <mergeCell ref="E113:G113"/>
    <mergeCell ref="H113:J113"/>
    <mergeCell ref="K113:M113"/>
    <mergeCell ref="N113:P113"/>
    <mergeCell ref="Q113:S113"/>
    <mergeCell ref="A83:A84"/>
    <mergeCell ref="B83:D83"/>
    <mergeCell ref="E83:G83"/>
    <mergeCell ref="H83:J83"/>
    <mergeCell ref="K83:M83"/>
    <mergeCell ref="N83:P83"/>
    <mergeCell ref="Q4:S4"/>
    <mergeCell ref="A58:A59"/>
    <mergeCell ref="B58:D58"/>
    <mergeCell ref="E58:G58"/>
    <mergeCell ref="H58:J58"/>
    <mergeCell ref="K58:M58"/>
    <mergeCell ref="N58:P58"/>
    <mergeCell ref="Q58:S58"/>
    <mergeCell ref="A4:A5"/>
    <mergeCell ref="B4:D4"/>
    <mergeCell ref="E4:G4"/>
    <mergeCell ref="H4:J4"/>
    <mergeCell ref="K4:M4"/>
    <mergeCell ref="N4:P4"/>
  </mergeCells>
  <conditionalFormatting sqref="A81">
    <cfRule type="notContainsBlanks" dxfId="0" priority="1">
      <formula>LEN(TRIM(A81))&gt;0</formula>
    </cfRule>
  </conditionalFormatting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3C5DBBE9D1CC4C8A254699C8C80E3D" ma:contentTypeVersion="10" ma:contentTypeDescription="Create a new document." ma:contentTypeScope="" ma:versionID="a648a6b8476f6565b48762821903ca47">
  <xsd:schema xmlns:xsd="http://www.w3.org/2001/XMLSchema" xmlns:xs="http://www.w3.org/2001/XMLSchema" xmlns:p="http://schemas.microsoft.com/office/2006/metadata/properties" xmlns:ns2="ae64382f-d0d3-4291-a693-4b649a4a09dc" xmlns:ns3="2a34feeb-20f9-4983-91e1-68a6739ab270" targetNamespace="http://schemas.microsoft.com/office/2006/metadata/properties" ma:root="true" ma:fieldsID="a3872be471eef65841e04c51a39f1b25" ns2:_="" ns3:_="">
    <xsd:import namespace="ae64382f-d0d3-4291-a693-4b649a4a09dc"/>
    <xsd:import namespace="2a34feeb-20f9-4983-91e1-68a6739ab2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64382f-d0d3-4291-a693-4b649a4a09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873d59d-f2b0-4428-ba05-3526eb0f4e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34feeb-20f9-4983-91e1-68a6739ab27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d5fb255-8951-4743-bc05-7ab9c35c044d}" ma:internalName="TaxCatchAll" ma:showField="CatchAllData" ma:web="2a34feeb-20f9-4983-91e1-68a6739ab2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e64382f-d0d3-4291-a693-4b649a4a09dc">
      <Terms xmlns="http://schemas.microsoft.com/office/infopath/2007/PartnerControls"/>
    </lcf76f155ced4ddcb4097134ff3c332f>
    <TaxCatchAll xmlns="2a34feeb-20f9-4983-91e1-68a6739ab270" xsi:nil="true"/>
  </documentManagement>
</p:properties>
</file>

<file path=customXml/itemProps1.xml><?xml version="1.0" encoding="utf-8"?>
<ds:datastoreItem xmlns:ds="http://schemas.openxmlformats.org/officeDocument/2006/customXml" ds:itemID="{37457077-6E1F-41DD-9CC9-E5CA405BFEAB}"/>
</file>

<file path=customXml/itemProps2.xml><?xml version="1.0" encoding="utf-8"?>
<ds:datastoreItem xmlns:ds="http://schemas.openxmlformats.org/officeDocument/2006/customXml" ds:itemID="{F7006ECF-6E6D-4AA3-A46A-2B842DEA1DA6}"/>
</file>

<file path=customXml/itemProps3.xml><?xml version="1.0" encoding="utf-8"?>
<ds:datastoreItem xmlns:ds="http://schemas.openxmlformats.org/officeDocument/2006/customXml" ds:itemID="{C6E40716-403D-4D27-9A10-4D9AF66161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แหล่งงบประมาณ (รายจ่าย)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2026-05-28T08:11:25Z</dcterms:created>
  <dcterms:modified xsi:type="dcterms:W3CDTF">2026-05-28T08:13:08Z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0x010100393C5DBBE9D1CC4C8A254699C8C80E3D</vt:lpwstr>
  </property>
</Properties>
</file>